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065" tabRatio="419" activeTab="0"/>
  </bookViews>
  <sheets>
    <sheet name="Ratios financ" sheetId="1" r:id="rId1"/>
    <sheet name="ESF" sheetId="2" r:id="rId2"/>
    <sheet name="ERF" sheetId="3" r:id="rId3"/>
    <sheet name="EFE" sheetId="4" r:id="rId4"/>
  </sheets>
  <externalReferences>
    <externalReference r:id="rId7"/>
  </externalReferences>
  <definedNames/>
  <calcPr fullCalcOnLoad="1"/>
</workbook>
</file>

<file path=xl/sharedStrings.xml><?xml version="1.0" encoding="utf-8"?>
<sst xmlns="http://schemas.openxmlformats.org/spreadsheetml/2006/main" count="265" uniqueCount="207">
  <si>
    <t xml:space="preserve">Cuentas por pagar a corto plazo </t>
  </si>
  <si>
    <t xml:space="preserve">Sobregiro bancario </t>
  </si>
  <si>
    <t>Parte corriente de préstamos a largo plazo</t>
  </si>
  <si>
    <t xml:space="preserve">Otros pasivos corrientes </t>
  </si>
  <si>
    <t xml:space="preserve">Efectivo y equivalente de efectivo </t>
  </si>
  <si>
    <t xml:space="preserve">Cuentas por cobrar a corto plazo </t>
  </si>
  <si>
    <t xml:space="preserve">Inventarios </t>
  </si>
  <si>
    <t xml:space="preserve">Cuentas por cobrar a largo plazo </t>
  </si>
  <si>
    <t xml:space="preserve">Inversiones a largo plazo </t>
  </si>
  <si>
    <t xml:space="preserve">Otros activos financieros </t>
  </si>
  <si>
    <t xml:space="preserve">Propiedad, planta y equipo neto </t>
  </si>
  <si>
    <t xml:space="preserve">Activos intangibles </t>
  </si>
  <si>
    <t>Cuentas por pagar a largo plazo</t>
  </si>
  <si>
    <t>Préstamos a largo plazo</t>
  </si>
  <si>
    <t>Instrumentos de deuda</t>
  </si>
  <si>
    <t>Impuestos</t>
  </si>
  <si>
    <t>Ingresos por transacciones con contraprestación</t>
  </si>
  <si>
    <t>Transferencias y donaciones</t>
  </si>
  <si>
    <t>Sueldos, salarios y beneficios a empleados</t>
  </si>
  <si>
    <t>Subvenciones y otros pagos por transferencias</t>
  </si>
  <si>
    <t>Suministros y material para consumo</t>
  </si>
  <si>
    <t>Gasto de depreciación y amortización</t>
  </si>
  <si>
    <t>Otros gastos</t>
  </si>
  <si>
    <t>Gastos financieros</t>
  </si>
  <si>
    <t>Capital</t>
  </si>
  <si>
    <t>Gobierno Central de la República Dominicana</t>
  </si>
  <si>
    <t>Monto</t>
  </si>
  <si>
    <t>Estado de Situación Financiera</t>
  </si>
  <si>
    <t>(Valores en RD$)</t>
  </si>
  <si>
    <t>Cuentas / Años</t>
  </si>
  <si>
    <t xml:space="preserve">Total de Pasivos </t>
  </si>
  <si>
    <t>Total de Pasivos y Activos netos</t>
  </si>
  <si>
    <t xml:space="preserve">Resultados del período </t>
  </si>
  <si>
    <t>Fuente: Elaboración propia, a partir de los Estados Financieros del Estado de Recaudación e Inversión de las Rentas</t>
  </si>
  <si>
    <t>Activos Netos/Patrimonio</t>
  </si>
  <si>
    <t>Cuentas</t>
  </si>
  <si>
    <t>Razón de Endeudamiento vs Índice de Solvencia</t>
  </si>
  <si>
    <t>Razón de Endeudamiento Corto y Largo Plazo</t>
  </si>
  <si>
    <t>Cobertura Financiera</t>
  </si>
  <si>
    <t>Intereses-gastos financieros</t>
  </si>
  <si>
    <t>Efectivo y equivalente</t>
  </si>
  <si>
    <t>Inventarios</t>
  </si>
  <si>
    <t>Pasivos corrientes</t>
  </si>
  <si>
    <t>Gastos pagados por anticipado</t>
  </si>
  <si>
    <t>Cuentas por cobrar corto plazo</t>
  </si>
  <si>
    <t>Razón de Apalancamiento</t>
  </si>
  <si>
    <t>Rendimiento sobre los Activos</t>
  </si>
  <si>
    <t>Rendimiento sobre Excedente del Patrimonio</t>
  </si>
  <si>
    <t>Margen de Rendimiento</t>
  </si>
  <si>
    <t>Estado de Rendimiento Financiero</t>
  </si>
  <si>
    <t>Total de Ingesos</t>
  </si>
  <si>
    <t>Total de Gastos</t>
  </si>
  <si>
    <t>Resultados acumulados</t>
  </si>
  <si>
    <t>Ganancia (pérdida) por diferencia cambiaria</t>
  </si>
  <si>
    <t>Estado de Flujos de Efectivo</t>
  </si>
  <si>
    <t>Flujo de efectivo procedente de actividades operativas</t>
  </si>
  <si>
    <t>Cobro de Impuestos</t>
  </si>
  <si>
    <t>Contribuciones a la seguridad social</t>
  </si>
  <si>
    <t>Cobros por ventas de bienes, servicios y arrendamientos</t>
  </si>
  <si>
    <t>Cobros de subvenciones, transferencias y otras asignaciones</t>
  </si>
  <si>
    <t>Cobros de dividendos empresariales</t>
  </si>
  <si>
    <t>Cobros de intereses financieros</t>
  </si>
  <si>
    <t>Cobros por diferencias cambiarias</t>
  </si>
  <si>
    <t>Otros cobros</t>
  </si>
  <si>
    <t>Pagos a los trabajadores o en beneficio de ellos</t>
  </si>
  <si>
    <t>Pagos por contribuciones a la seguridad social</t>
  </si>
  <si>
    <t>Pagos a otras entidades para financiar operaciones (transferencias)</t>
  </si>
  <si>
    <t>Pagos de pensiones y jubilaciones</t>
  </si>
  <si>
    <t>Pagos a proveedores</t>
  </si>
  <si>
    <t>Pagos de intereses y comisiones por préstamos y divisas</t>
  </si>
  <si>
    <t>Pagos por diferencias cambiarias</t>
  </si>
  <si>
    <t>Otros pagos</t>
  </si>
  <si>
    <t>Flujos de efectivos netos de las actividades operativas</t>
  </si>
  <si>
    <t>Flujos de efectivo de las actividades de Inversión</t>
  </si>
  <si>
    <t>Pagos por adquisición de propiedad, planta y equipo</t>
  </si>
  <si>
    <t>Pagos por adquisición de intangibles y otros activos de largo plazo</t>
  </si>
  <si>
    <t>Pagos por adquisición de títulos patrimoniales o de deuda y participaciones en asociaciones</t>
  </si>
  <si>
    <t>Flujos de efectivo netos por las actividades de Inversión</t>
  </si>
  <si>
    <t>Flujos de efectivo de las actividades de financiación</t>
  </si>
  <si>
    <t>Cobros por emisión de títulos de deudas - bonos</t>
  </si>
  <si>
    <t>Cobros por préstamos, pagarés, hipótecas, fondos de terceros</t>
  </si>
  <si>
    <t>Pago reembolso en efectivo de los montos por emisión de títulos de deuda-bonos</t>
  </si>
  <si>
    <t>Pago reembolso en efectivo de los montos recibidos por préstamos, pagarés, hipótecas</t>
  </si>
  <si>
    <t>Flujos de efectivo netos por las actividades de financiación</t>
  </si>
  <si>
    <t>Incremento / Disminución neta del efectivo y equivalente</t>
  </si>
  <si>
    <t>Efectivo y equivalente al inicio del período</t>
  </si>
  <si>
    <t>Efectivo y equivalente al final del período</t>
  </si>
  <si>
    <t>Total de  Activos</t>
  </si>
  <si>
    <t xml:space="preserve">Ingresos </t>
  </si>
  <si>
    <t xml:space="preserve">Gastos </t>
  </si>
  <si>
    <t>Total de Activos netos/patrimonio</t>
  </si>
  <si>
    <t>Otros Ingresos</t>
  </si>
  <si>
    <t>Pagos por anticipado</t>
  </si>
  <si>
    <t>Inversiones financieras a corto plazo</t>
  </si>
  <si>
    <t>Cobros por ventas de intangibles y otros activos de largo plazo</t>
  </si>
  <si>
    <t>Total de pasivos</t>
  </si>
  <si>
    <t>Total de activos</t>
  </si>
  <si>
    <t>Activos corrientes</t>
  </si>
  <si>
    <t>Pasivos no corrientes</t>
  </si>
  <si>
    <t>Activos no corrientes</t>
  </si>
  <si>
    <t xml:space="preserve"> Activos corrientes</t>
  </si>
  <si>
    <t>Indica el exceso o no de capital trabajo para generar ingresos, incluyendo que tan eficiente o no son las recaudaciones</t>
  </si>
  <si>
    <t>Activos</t>
  </si>
  <si>
    <t>Pasivos</t>
  </si>
  <si>
    <t>2019 / 2018</t>
  </si>
  <si>
    <t>2020 / 2019</t>
  </si>
  <si>
    <t>2021 / 2020</t>
  </si>
  <si>
    <t>2022 / 2021</t>
  </si>
  <si>
    <t>Balance primario</t>
  </si>
  <si>
    <t>Indica que tanto los intereses de la deuda son responsables de la generación del resultado del período, descontado de los gastos primarios</t>
  </si>
  <si>
    <t xml:space="preserve">Evidencia los recursos efectivamente disponibles para la entidad, una vez son cubiertas las obligaciones de corto plazo  </t>
  </si>
  <si>
    <t>Se lee en veces</t>
  </si>
  <si>
    <t>Evalúa la capacidad de los activos totales para hacer frente a los distintos compromisos de deuda (corto o largo plazo)</t>
  </si>
  <si>
    <t xml:space="preserve">Conceptos: </t>
  </si>
  <si>
    <t>Fórmula: Prueba ácida tradicional = (activos corrientes - inventario) / pasivos corrientes</t>
  </si>
  <si>
    <t>Fórmula: Prueba super ácida = (efectivo y equivalente + cuentas por cobrar) / pasivos corrientes</t>
  </si>
  <si>
    <t>Fórmula: Índice de solvencia = (total de activos / total de pasivos) * 100</t>
  </si>
  <si>
    <t xml:space="preserve">Fórmula: Endeudamiento total = (total de pasivos / total de activos) </t>
  </si>
  <si>
    <t>Fórmula: Endeudamiento de corto plazo = (pasivos corrientes / total de activos) * 100</t>
  </si>
  <si>
    <t>Fórmula: Endeudamiento de largo plazo = (pasivos no corrientes / total de activos) *100</t>
  </si>
  <si>
    <t>Mide la capacidad del Estado en liquidar sus obligacionees de corto plazo, descontando la efectividad de los inventarios, que en la mayoría de los Gobiernos no se encuentran registrados en su totalidad o no existe una mayor de facilidad de ser convertidos en efectivo. La prueba super ácida mide, entonces, la capacidad de los activos de mayor convertibilidad para sufragar los pasivos de corto plazo. La prueba extrema ácida se encarga de medir qué tanto los activos realmente liquidos, disponibles en caja, son suficientes para hacerle frente a los pasivos de corto plazo, ante cualquier necesidad de recursos.</t>
  </si>
  <si>
    <t>Fórmula: Prueba extrema ácida  = efectivo y equivalente / pasivos corrientes</t>
  </si>
  <si>
    <t>Calidad de la Deuda</t>
  </si>
  <si>
    <t>Fórmula: Calidad de la deuda de corto plazo = (pasivos corrientes / total de pasivos) * 100</t>
  </si>
  <si>
    <t>Fórmula: Calidad de deuda de largo plazo = (pasivos no corrientes / total de pasivos) *100</t>
  </si>
  <si>
    <t>Determina el peso o participación de cada una de la categoria de pasivos sobre el financiamiento total de la entidad</t>
  </si>
  <si>
    <t>Formula: RCT =  ingresos / capital trabajo</t>
  </si>
  <si>
    <t>Permite evaluar cuánto del patrimonio estatal está financiado por deudas con terceros. Si es mayor a 1 o negativo, indica que las deudas superan al patrimonio estatal</t>
  </si>
  <si>
    <t>Fórmula: CT = activos corrientes - pasivos corrientes</t>
  </si>
  <si>
    <t>Fórmula: RC = activos corrientes / pasivos corrientes</t>
  </si>
  <si>
    <t xml:space="preserve">Expresa la capacidad del gobierno para generar un resultado positivo o ahorro, dado los ingresos obtenidos frente a los gastos. Un indicador superior al 100%, indica que los gastos son mayores a los ingresos, por lo que el resultado del período es un desahorro. Caso contrario o inferior al 100%, indica ingresos mayores a los gastos. </t>
  </si>
  <si>
    <t xml:space="preserve"> Relaciona los activos y pasivos de corto plazo de una entidad, con el objetivo de conocer la capacidad de esta para enfrentar sus compromisos corrientes.</t>
  </si>
  <si>
    <t>Relación Ingresos y Gastos</t>
  </si>
  <si>
    <t>Razón Corriente o Liquidez Corriente</t>
  </si>
  <si>
    <t>Endeudamiento Total (en veces)</t>
  </si>
  <si>
    <t>Liquidez</t>
  </si>
  <si>
    <t>Endeudamiento</t>
  </si>
  <si>
    <t>Rentabilidad</t>
  </si>
  <si>
    <t>Actividad</t>
  </si>
  <si>
    <t xml:space="preserve">Margen Financiero </t>
  </si>
  <si>
    <t xml:space="preserve"> Capital de Trabajo </t>
  </si>
  <si>
    <t>Razón Circulante (en veces)</t>
  </si>
  <si>
    <t>Prueba Ácida y Variantes</t>
  </si>
  <si>
    <t xml:space="preserve">Ambos indicadores permiten analizar la correlación entre los activos y pasivos de una entidad. El endeudamiento total mide la dependencia de los pasivos sobre los activos. Para el caso del sector público siempre es mayor, debido al mayor peso de recursos externos (préstamos e instrumentos de deuda) que los activos registrados. Una razón alta indica que terceros o acreedores afectan significativa a la entidad. El índice de solvencia por su parte mide la relación inversa, qué tanto los activos representan de los pasivos. </t>
  </si>
  <si>
    <t>Calidad de la deuda de corto plazo (en %)</t>
  </si>
  <si>
    <t>Calidad de la deuda de largo plazo (en %)</t>
  </si>
  <si>
    <t>Fórmula: Razón de apalancamiento = total de pasivos / total de patrimonio</t>
  </si>
  <si>
    <t>Total de patrimonio</t>
  </si>
  <si>
    <t>Razón Apalancamiento (en veces)</t>
  </si>
  <si>
    <t>Rotación Capital de Trabajo</t>
  </si>
  <si>
    <t>Total de ingresos</t>
  </si>
  <si>
    <t>Capital de trabajo</t>
  </si>
  <si>
    <t>Rotación Capital de Trabajo (en veces)</t>
  </si>
  <si>
    <t>Fórmula: Rel. Rel G/I =  (gastos / ingresos)*100</t>
  </si>
  <si>
    <t>Total de gastos</t>
  </si>
  <si>
    <t>Fórmula: Margen de rendimiento = (resultados del período / total de ingresos)*100</t>
  </si>
  <si>
    <t>Fórmula: Cobertura financiera = (resultados del período / intereses )* 100</t>
  </si>
  <si>
    <t>Resultados del período</t>
  </si>
  <si>
    <t xml:space="preserve">Resultados de período </t>
  </si>
  <si>
    <t>Fórmula: RSA = (resultados del período / total de activos)*100</t>
  </si>
  <si>
    <t>Fórmula: REP = (resultados de período / total patrimonio)*100</t>
  </si>
  <si>
    <t>Indica cuál es el rendimiento que se genera a partir del patrimonio de la entidad o los derechos de las acciones. En la mayoria de los estados nacionales, este valor tiende a ser negativo, dado que la rentabilidad que se persigue es social, no financiera, por lo que los gastos son mayores  a los ingresos, o por dificultades de registro, no se tiene todo el conjunto de activos levantados, lo que afectan el patrimonio estatal.</t>
  </si>
  <si>
    <t>Enero - diciembre 2018</t>
  </si>
  <si>
    <t>Enero - diciembre 2019</t>
  </si>
  <si>
    <t>Enero - diciembre 2020</t>
  </si>
  <si>
    <t>Enero - diciembre  2021</t>
  </si>
  <si>
    <t>Enero - diciembre 2022</t>
  </si>
  <si>
    <t>Cobros por reembolsos de préstamos o anticipos hechos a terceros</t>
  </si>
  <si>
    <t>Pagos por conceptos de contratos a futuro, a plazo, opciones o permuta</t>
  </si>
  <si>
    <t>Análisis Horizontal (%)</t>
  </si>
  <si>
    <r>
      <t xml:space="preserve">Razón Capital </t>
    </r>
    <r>
      <rPr>
        <b/>
        <sz val="14"/>
        <color indexed="9"/>
        <rFont val="Arial"/>
        <family val="2"/>
      </rPr>
      <t xml:space="preserve"> de Trabajo  (CT)</t>
    </r>
  </si>
  <si>
    <r>
      <t xml:space="preserve">Sector Público: </t>
    </r>
    <r>
      <rPr>
        <sz val="16"/>
        <rFont val="Arial"/>
        <family val="2"/>
      </rPr>
      <t>se define como el conjunto de organismos de carácter público, creado por leyes o decretos, que tienen la función de realizar actividades propias de Gobierno, así como brindar a la población bienes y servicios de mercado y no de mercado. Para la República Dominicana, se divide en Sector Público no Financiero (Gobierno central, descentralizadas y autónomas no financieras, instituciones públicas de la Seguridad Social, empresas públicas no financieras y gobiernos locales) y en Sector Público financiero (que contempla a todas las instituciones creadoras de dinero como activo).</t>
    </r>
  </si>
  <si>
    <r>
      <t xml:space="preserve">Gobierno central: </t>
    </r>
    <r>
      <rPr>
        <sz val="16"/>
        <rFont val="Arial"/>
        <family val="2"/>
      </rPr>
      <t xml:space="preserve">para la República Dominicana, es un ente o unidad institucional, que forma parte del sector públicdo, responsable de la conducción político - administrativa, legislativa, judicial, electoral y fiscalizadora de la república. En tal sentido, está conformado por el Poder Legislativo (Cámara de Senadores y Cámara de Diputados), Poder Ejecutivo (Presidencia y ministerios), Poder Judicial. Así como los órganos constitucionales: Junta Central Electoral, Cámara de Cuentas, Defensor del Pueblo, Tribunal Superior Electoral y Tribunal Constitucional. </t>
    </r>
  </si>
  <si>
    <r>
      <t xml:space="preserve">Ratios Financieros: </t>
    </r>
    <r>
      <rPr>
        <sz val="16"/>
        <rFont val="Arial"/>
        <family val="2"/>
      </rPr>
      <t>son indicadores que se construyen con informaciones contenidas en los estados financieros de propósito general, con el objetivo de medir la situación financiera, rendimiento y grado de liquidez  de un ente u organismo, que prepara estados sobre la base del devengado.</t>
    </r>
    <r>
      <rPr>
        <b/>
        <sz val="16"/>
        <rFont val="Arial"/>
        <family val="2"/>
      </rPr>
      <t xml:space="preserve"> </t>
    </r>
    <r>
      <rPr>
        <sz val="16"/>
        <rFont val="Arial"/>
        <family val="2"/>
      </rPr>
      <t>Estos ratios se pueden clasificiar por: liquidez, endeudamiento, rentabilidad, actividad, entre otras.</t>
    </r>
    <r>
      <rPr>
        <b/>
        <sz val="16"/>
        <rFont val="Arial"/>
        <family val="2"/>
      </rPr>
      <t xml:space="preserve"> </t>
    </r>
    <r>
      <rPr>
        <sz val="16"/>
        <rFont val="Arial"/>
        <family val="2"/>
      </rPr>
      <t>Los ratios se pueden dividir atendiendo al tiempo. Por ejemplo, las razones de corto plazo, miden la liquidez o rendimiento, mientras las de largo plazo, el nivel de endeudamiento o productividad.</t>
    </r>
  </si>
  <si>
    <t>RAZONES / INDICADORES FINANCIEROS</t>
  </si>
  <si>
    <t>Cobros por ventas de propiedad, planta y equipos</t>
  </si>
  <si>
    <t>Cobros por inversiones en opciones 1/</t>
  </si>
  <si>
    <t xml:space="preserve">RAZONES / INDICADORES  FINANCIEROS </t>
  </si>
  <si>
    <t>Los ratios e indicadores financieros que se exponen buscan orientar a los usuarios sobre el posible comportamiento de las situación financiera del Gobierno Central, como ente hacedor y ejecutor de la política pública. Es importante resaltar que, la finalidad de este no es la obtención de rentabilidad financiera, sino social.</t>
  </si>
  <si>
    <t>Expone el rendimiento obtenido sobre el total de activos. En virtud de ser un resultado negativo, implica la necesidad de levantar los activos para cambiar la tendencia y mejorar la distribución de los recursos generados, frente a los fondos erogados.</t>
  </si>
  <si>
    <t>Prueba Ácida tradicional</t>
  </si>
  <si>
    <t xml:space="preserve">Prueba Super ácida </t>
  </si>
  <si>
    <t xml:space="preserve">Prueba Extrema ácida o razón de pago inmediato </t>
  </si>
  <si>
    <t>Expresa la capacidad del Gobierno para generar un resultado positivo o ahorro, dado los ingresos obtenidos. El propósito gubernamental no es lograr rentabilidad financiera, sino social, por lo que no se espera que dicho valor sea positivo. En sentido más estricto, esta razón se pudiera evaluar en función de las ventas o de los ingresos con contraprestación que obtiene el Gobierno. Si es negativo, evidencia que el objetivo del estado no es la obtención de excedentes.</t>
  </si>
  <si>
    <t>Nota: n/a. No aplica</t>
  </si>
  <si>
    <t>Notas: 1/ correspondía un contrato tipo Call option, cuya inversión fue realizaa por el Ministerio de Hacienda para contrarrestrar los precios del gas natural en el subsidio eléctrico, aprovechando la flucturación de los precios del mercado internacional</t>
  </si>
  <si>
    <t>Ministerio de Hacienda</t>
  </si>
  <si>
    <t>Dirección General de Contabilidad Gubernamental</t>
  </si>
  <si>
    <t>Dirección de Análisis de la Información Financiera</t>
  </si>
  <si>
    <t>2023 / 2022</t>
  </si>
  <si>
    <t>Análisis vertical (%)</t>
  </si>
  <si>
    <t>Periodos 2018 - 2023</t>
  </si>
  <si>
    <t>Al 31 de diciembre de 2018 - 2023</t>
  </si>
  <si>
    <t>Fuente: Elaboración por la Dirección de Análisis de la Información Financiera de la Digecog, a partir de los Estados Financieros contenidos en el Estado de Recaudación e Inversión de las Rentas (ERIR) 2018 - 2023</t>
  </si>
  <si>
    <t>Enero - diciembre 2023</t>
  </si>
  <si>
    <t>Análisis horizontal o variación</t>
  </si>
  <si>
    <t>N/A</t>
  </si>
  <si>
    <t>Participación en resultado de asociadas</t>
  </si>
  <si>
    <t xml:space="preserve">Notas: La participación en resultado de asociadas incluye las instituciones donde se ha levantado información sobre las inversiones del gobierno central. </t>
  </si>
  <si>
    <t>Índice de Solvencia (en %)</t>
  </si>
  <si>
    <t>Razón Endeudamiento C/P (en %)</t>
  </si>
  <si>
    <t>Razón Endeudamiento L/P  (en %)</t>
  </si>
  <si>
    <t>En el caso del Gobierno Central dominicano, el patrimonio es negativo, en virtud del peso de los resultados acumulados y la necesidad de continuar levantando los activos públicos</t>
  </si>
  <si>
    <t>Relación ingresos / gastos</t>
  </si>
  <si>
    <t>Es negativo, en virtud de la no obtención de ahorro en los períodos, dada la naturaleza del Gobierno Central</t>
  </si>
  <si>
    <t>Rendimiento sobre el patrimonio (ROE)</t>
  </si>
  <si>
    <t>Rendimiento sobre los activos (ROA)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</si>
</sst>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s>
  <fonts count="111">
    <font>
      <sz val="11"/>
      <color theme="1"/>
      <name val="Calibri"/>
      <family val="2"/>
    </font>
    <font>
      <sz val="11"/>
      <color indexed="8"/>
      <name val="Calibri"/>
      <family val="2"/>
    </font>
    <font>
      <sz val="10"/>
      <name val="Arial"/>
      <family val="2"/>
    </font>
    <font>
      <sz val="14"/>
      <name val="Arial"/>
      <family val="2"/>
    </font>
    <font>
      <b/>
      <sz val="14"/>
      <name val="Arial"/>
      <family val="2"/>
    </font>
    <font>
      <b/>
      <sz val="14"/>
      <color indexed="9"/>
      <name val="Arial"/>
      <family val="2"/>
    </font>
    <font>
      <b/>
      <sz val="16"/>
      <name val="Arial"/>
      <family val="2"/>
    </font>
    <font>
      <sz val="16"/>
      <name val="Arial"/>
      <family val="2"/>
    </font>
    <font>
      <b/>
      <sz val="10"/>
      <color indexed="9"/>
      <name val="Arial"/>
      <family val="2"/>
    </font>
    <font>
      <b/>
      <sz val="8"/>
      <color indexed="9"/>
      <name val="Arial"/>
      <family val="2"/>
    </font>
    <font>
      <b/>
      <sz val="10"/>
      <name val="Arial"/>
      <family val="2"/>
    </font>
    <font>
      <sz val="9"/>
      <name val="Arial"/>
      <family val="2"/>
    </font>
    <font>
      <sz val="8"/>
      <name val="Arial"/>
      <family val="2"/>
    </font>
    <font>
      <sz val="11"/>
      <name val="Arial"/>
      <family val="2"/>
    </font>
    <font>
      <b/>
      <sz val="9.5"/>
      <color indexed="9"/>
      <name val="Arial"/>
      <family val="2"/>
    </font>
    <font>
      <b/>
      <sz val="9"/>
      <color indexed="9"/>
      <name val="Arial"/>
      <family val="2"/>
    </font>
    <font>
      <b/>
      <sz val="9"/>
      <name val="Arial"/>
      <family val="2"/>
    </font>
    <font>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4"/>
      <color indexed="8"/>
      <name val="Arial"/>
      <family val="2"/>
    </font>
    <font>
      <sz val="14"/>
      <color indexed="10"/>
      <name val="Arial"/>
      <family val="2"/>
    </font>
    <font>
      <b/>
      <sz val="14"/>
      <color indexed="8"/>
      <name val="Arial"/>
      <family val="2"/>
    </font>
    <font>
      <sz val="11"/>
      <color indexed="8"/>
      <name val="Arial"/>
      <family val="2"/>
    </font>
    <font>
      <sz val="10"/>
      <color indexed="8"/>
      <name val="Arial"/>
      <family val="2"/>
    </font>
    <font>
      <sz val="9"/>
      <color indexed="8"/>
      <name val="Arial"/>
      <family val="2"/>
    </font>
    <font>
      <b/>
      <sz val="12"/>
      <color indexed="8"/>
      <name val="Arial"/>
      <family val="2"/>
    </font>
    <font>
      <b/>
      <sz val="10"/>
      <color indexed="8"/>
      <name val="Arial"/>
      <family val="2"/>
    </font>
    <font>
      <sz val="8"/>
      <color indexed="8"/>
      <name val="Arial"/>
      <family val="2"/>
    </font>
    <font>
      <b/>
      <sz val="10"/>
      <color indexed="63"/>
      <name val="Arial"/>
      <family val="2"/>
    </font>
    <font>
      <sz val="9"/>
      <color indexed="63"/>
      <name val="Arial"/>
      <family val="2"/>
    </font>
    <font>
      <b/>
      <sz val="11"/>
      <color indexed="8"/>
      <name val="Arial"/>
      <family val="2"/>
    </font>
    <font>
      <b/>
      <sz val="10"/>
      <color indexed="10"/>
      <name val="Arial"/>
      <family val="2"/>
    </font>
    <font>
      <b/>
      <sz val="9"/>
      <color indexed="63"/>
      <name val="Arial"/>
      <family val="2"/>
    </font>
    <font>
      <b/>
      <sz val="9"/>
      <color indexed="10"/>
      <name val="Arial"/>
      <family val="2"/>
    </font>
    <font>
      <sz val="11"/>
      <color indexed="9"/>
      <name val="Arial"/>
      <family val="2"/>
    </font>
    <font>
      <sz val="10"/>
      <color indexed="63"/>
      <name val="Arial"/>
      <family val="2"/>
    </font>
    <font>
      <b/>
      <sz val="9"/>
      <color indexed="8"/>
      <name val="Arial"/>
      <family val="2"/>
    </font>
    <font>
      <b/>
      <sz val="20"/>
      <color indexed="8"/>
      <name val="Arial"/>
      <family val="2"/>
    </font>
    <font>
      <sz val="18"/>
      <color indexed="8"/>
      <name val="Arial"/>
      <family val="2"/>
    </font>
    <font>
      <sz val="16"/>
      <color indexed="8"/>
      <name val="Arial"/>
      <family val="2"/>
    </font>
    <font>
      <b/>
      <sz val="16"/>
      <color indexed="9"/>
      <name val="Arial"/>
      <family val="2"/>
    </font>
    <font>
      <sz val="12"/>
      <color indexed="8"/>
      <name val="Arial"/>
      <family val="2"/>
    </font>
    <font>
      <sz val="20"/>
      <color indexed="8"/>
      <name val="Arial"/>
      <family val="2"/>
    </font>
    <font>
      <sz val="22"/>
      <color indexed="8"/>
      <name val="Arial"/>
      <family val="2"/>
    </font>
    <font>
      <b/>
      <sz val="18"/>
      <color indexed="9"/>
      <name val="Arial"/>
      <family val="2"/>
    </font>
    <font>
      <sz val="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Arial"/>
      <family val="2"/>
    </font>
    <font>
      <b/>
      <sz val="14"/>
      <color theme="0"/>
      <name val="Arial"/>
      <family val="2"/>
    </font>
    <font>
      <sz val="14"/>
      <color rgb="FFFF0000"/>
      <name val="Arial"/>
      <family val="2"/>
    </font>
    <font>
      <b/>
      <sz val="14"/>
      <color theme="1"/>
      <name val="Arial"/>
      <family val="2"/>
    </font>
    <font>
      <sz val="11"/>
      <color theme="1"/>
      <name val="Arial"/>
      <family val="2"/>
    </font>
    <font>
      <sz val="10"/>
      <color theme="1"/>
      <name val="Arial"/>
      <family val="2"/>
    </font>
    <font>
      <sz val="9"/>
      <color theme="1"/>
      <name val="Arial"/>
      <family val="2"/>
    </font>
    <font>
      <b/>
      <sz val="12"/>
      <color theme="1"/>
      <name val="Arial"/>
      <family val="2"/>
    </font>
    <font>
      <b/>
      <sz val="10"/>
      <color theme="1"/>
      <name val="Arial"/>
      <family val="2"/>
    </font>
    <font>
      <sz val="8"/>
      <color theme="1"/>
      <name val="Arial"/>
      <family val="2"/>
    </font>
    <font>
      <b/>
      <sz val="8"/>
      <color theme="0"/>
      <name val="Arial"/>
      <family val="2"/>
    </font>
    <font>
      <b/>
      <sz val="10"/>
      <color theme="0"/>
      <name val="Arial"/>
      <family val="2"/>
    </font>
    <font>
      <b/>
      <sz val="10"/>
      <color rgb="FF231F20"/>
      <name val="Arial"/>
      <family val="2"/>
    </font>
    <font>
      <sz val="9"/>
      <color rgb="FF231F20"/>
      <name val="Arial"/>
      <family val="2"/>
    </font>
    <font>
      <sz val="8"/>
      <color rgb="FF000000"/>
      <name val="Arial"/>
      <family val="2"/>
    </font>
    <font>
      <b/>
      <sz val="11"/>
      <color theme="1"/>
      <name val="Arial"/>
      <family val="2"/>
    </font>
    <font>
      <b/>
      <sz val="10"/>
      <color rgb="FFFF0000"/>
      <name val="Arial"/>
      <family val="2"/>
    </font>
    <font>
      <b/>
      <sz val="9"/>
      <color rgb="FF231F20"/>
      <name val="Arial"/>
      <family val="2"/>
    </font>
    <font>
      <b/>
      <sz val="9"/>
      <color rgb="FFFF0000"/>
      <name val="Arial"/>
      <family val="2"/>
    </font>
    <font>
      <sz val="11"/>
      <color theme="0"/>
      <name val="Arial"/>
      <family val="2"/>
    </font>
    <font>
      <sz val="10"/>
      <color rgb="FF231F20"/>
      <name val="Arial"/>
      <family val="2"/>
    </font>
    <font>
      <sz val="10"/>
      <color rgb="FF000000"/>
      <name val="Arial"/>
      <family val="2"/>
    </font>
    <font>
      <sz val="16"/>
      <color theme="1"/>
      <name val="Arial"/>
      <family val="2"/>
    </font>
    <font>
      <b/>
      <sz val="9.5"/>
      <color theme="0"/>
      <name val="Arial"/>
      <family val="2"/>
    </font>
    <font>
      <b/>
      <sz val="14"/>
      <color rgb="FFFFFFFF"/>
      <name val="Arial"/>
      <family val="2"/>
    </font>
    <font>
      <sz val="18"/>
      <color theme="1"/>
      <name val="Arial"/>
      <family val="2"/>
    </font>
    <font>
      <b/>
      <sz val="20"/>
      <color theme="1"/>
      <name val="Arial"/>
      <family val="2"/>
    </font>
    <font>
      <b/>
      <sz val="16"/>
      <color theme="0"/>
      <name val="Arial"/>
      <family val="2"/>
    </font>
    <font>
      <sz val="12"/>
      <color theme="1"/>
      <name val="Arial"/>
      <family val="2"/>
    </font>
    <font>
      <b/>
      <sz val="9"/>
      <color theme="1"/>
      <name val="Arial"/>
      <family val="2"/>
    </font>
    <font>
      <b/>
      <sz val="9"/>
      <color theme="0"/>
      <name val="Arial"/>
      <family val="2"/>
    </font>
    <font>
      <sz val="20"/>
      <color theme="1"/>
      <name val="Arial"/>
      <family val="2"/>
    </font>
    <font>
      <sz val="22"/>
      <color theme="1"/>
      <name val="Arial"/>
      <family val="2"/>
    </font>
    <font>
      <b/>
      <sz val="18"/>
      <color theme="0"/>
      <name val="Arial"/>
      <family val="2"/>
    </font>
  </fonts>
  <fills count="3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39998000860214233"/>
        <bgColor indexed="64"/>
      </patternFill>
    </fill>
    <fill>
      <patternFill patternType="solid">
        <fgColor theme="0" tint="-0.0499799996614456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top style="medium"/>
      <bottom style="thin"/>
    </border>
    <border>
      <left/>
      <right style="medium"/>
      <top style="medium"/>
      <bottom style="thin"/>
    </border>
    <border>
      <left style="medium"/>
      <right style="medium"/>
      <top style="medium"/>
      <bottom style="thin"/>
    </border>
    <border>
      <left style="medium"/>
      <right/>
      <top/>
      <bottom style="thin"/>
    </border>
    <border>
      <left/>
      <right style="thin"/>
      <top/>
      <bottom style="thin"/>
    </border>
    <border>
      <left/>
      <right style="medium"/>
      <top/>
      <bottom style="thin"/>
    </border>
    <border>
      <left style="medium"/>
      <right style="medium"/>
      <top/>
      <bottom/>
    </border>
    <border>
      <left style="medium"/>
      <right/>
      <top/>
      <bottom/>
    </border>
    <border>
      <left/>
      <right style="medium"/>
      <top/>
      <bottom/>
    </border>
    <border>
      <left style="thin"/>
      <right style="medium"/>
      <top style="thin"/>
      <bottom/>
    </border>
    <border>
      <left style="medium"/>
      <right style="medium"/>
      <top style="thin"/>
      <bottom style="thin"/>
    </border>
    <border>
      <left style="medium"/>
      <right/>
      <top style="thin"/>
      <bottom style="thin"/>
    </border>
    <border>
      <left/>
      <right style="medium"/>
      <top style="thin"/>
      <bottom style="thin"/>
    </border>
    <border>
      <left style="medium"/>
      <right style="medium"/>
      <top style="medium"/>
      <bottom style="mediu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style="medium"/>
      <right style="thin"/>
      <top/>
      <bottom/>
    </border>
    <border>
      <left style="thin"/>
      <right style="thin"/>
      <top/>
      <bottom/>
    </border>
    <border>
      <left style="thin"/>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right style="medium"/>
      <top style="thin"/>
      <bottom style="medium"/>
    </border>
    <border>
      <left style="medium"/>
      <right style="thin"/>
      <top style="thin"/>
      <bottom style="medium"/>
    </border>
    <border>
      <left/>
      <right/>
      <top style="medium"/>
      <bottom style="medium"/>
    </border>
    <border>
      <left style="medium"/>
      <right style="medium"/>
      <top style="medium"/>
      <bottom/>
    </border>
    <border>
      <left style="medium"/>
      <right style="medium"/>
      <top style="thin"/>
      <bottom style="medium"/>
    </border>
    <border>
      <left style="thin"/>
      <right>
        <color indexed="63"/>
      </right>
      <top style="thin"/>
      <bottom style="thin"/>
    </border>
    <border>
      <left style="thin"/>
      <right>
        <color indexed="63"/>
      </right>
      <top/>
      <bottom/>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style="medium"/>
      <right style="medium"/>
      <top/>
      <bottom style="medium"/>
    </border>
    <border>
      <left/>
      <right/>
      <top style="medium"/>
      <bottom/>
    </border>
    <border>
      <left/>
      <right/>
      <top/>
      <bottom style="thin"/>
    </border>
    <border>
      <left/>
      <right style="thin"/>
      <top style="thin"/>
      <bottom style="thin"/>
    </border>
    <border>
      <left/>
      <right/>
      <top style="medium"/>
      <bottom style="thin"/>
    </border>
    <border>
      <left style="medium"/>
      <right style="medium"/>
      <top style="thin"/>
      <bottom/>
    </border>
    <border>
      <left/>
      <right style="thin"/>
      <top style="thin"/>
      <bottom/>
    </border>
    <border>
      <left/>
      <right style="thin"/>
      <top/>
      <bottom/>
    </border>
    <border>
      <left/>
      <right style="thin"/>
      <top/>
      <bottom style="medium"/>
    </border>
    <border>
      <left/>
      <right style="thin"/>
      <top style="medium"/>
      <bottom style="thin"/>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2" fillId="21" borderId="0" applyNumberFormat="0" applyBorder="0" applyAlignment="0" applyProtection="0"/>
    <xf numFmtId="0" fontId="63" fillId="22" borderId="1" applyNumberFormat="0" applyAlignment="0" applyProtection="0"/>
    <xf numFmtId="0" fontId="64" fillId="23"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8" fillId="30" borderId="1" applyNumberFormat="0" applyAlignment="0" applyProtection="0"/>
    <xf numFmtId="0" fontId="69"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1" fillId="22"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7" fillId="0" borderId="8" applyNumberFormat="0" applyFill="0" applyAlignment="0" applyProtection="0"/>
    <xf numFmtId="0" fontId="76" fillId="0" borderId="9" applyNumberFormat="0" applyFill="0" applyAlignment="0" applyProtection="0"/>
  </cellStyleXfs>
  <cellXfs count="367">
    <xf numFmtId="0" fontId="0" fillId="0" borderId="0" xfId="0" applyFont="1" applyAlignment="1">
      <alignment/>
    </xf>
    <xf numFmtId="0" fontId="77" fillId="34" borderId="0" xfId="0" applyFont="1" applyFill="1" applyAlignment="1">
      <alignment/>
    </xf>
    <xf numFmtId="0" fontId="77" fillId="0" borderId="0" xfId="0" applyFont="1" applyAlignment="1">
      <alignment/>
    </xf>
    <xf numFmtId="0" fontId="77" fillId="34" borderId="0" xfId="0" applyFont="1" applyFill="1" applyAlignment="1">
      <alignment horizontal="center"/>
    </xf>
    <xf numFmtId="0" fontId="78" fillId="24" borderId="10" xfId="0" applyFont="1" applyFill="1" applyBorder="1" applyAlignment="1">
      <alignment horizontal="center" vertical="center"/>
    </xf>
    <xf numFmtId="0" fontId="78" fillId="24" borderId="11" xfId="0" applyFont="1" applyFill="1" applyBorder="1" applyAlignment="1">
      <alignment horizontal="center" vertical="center"/>
    </xf>
    <xf numFmtId="37" fontId="77" fillId="0" borderId="10" xfId="0" applyNumberFormat="1" applyFont="1" applyBorder="1" applyAlignment="1">
      <alignment vertical="center"/>
    </xf>
    <xf numFmtId="3" fontId="77" fillId="0" borderId="10" xfId="0" applyNumberFormat="1" applyFont="1" applyBorder="1" applyAlignment="1">
      <alignment horizontal="right" vertical="center"/>
    </xf>
    <xf numFmtId="3" fontId="77" fillId="0" borderId="11" xfId="0" applyNumberFormat="1" applyFont="1" applyBorder="1" applyAlignment="1">
      <alignment horizontal="right" vertical="center"/>
    </xf>
    <xf numFmtId="3" fontId="78" fillId="24" borderId="12" xfId="0" applyNumberFormat="1" applyFont="1" applyFill="1" applyBorder="1" applyAlignment="1">
      <alignment horizontal="center"/>
    </xf>
    <xf numFmtId="3" fontId="78" fillId="24" borderId="13" xfId="0" applyNumberFormat="1" applyFont="1" applyFill="1" applyBorder="1" applyAlignment="1">
      <alignment horizontal="center"/>
    </xf>
    <xf numFmtId="0" fontId="78" fillId="34" borderId="0" xfId="0" applyFont="1" applyFill="1" applyBorder="1" applyAlignment="1">
      <alignment/>
    </xf>
    <xf numFmtId="3" fontId="78" fillId="34" borderId="0" xfId="0" applyNumberFormat="1" applyFont="1" applyFill="1" applyBorder="1" applyAlignment="1">
      <alignment horizontal="center"/>
    </xf>
    <xf numFmtId="165" fontId="78" fillId="24" borderId="12" xfId="0" applyNumberFormat="1" applyFont="1" applyFill="1" applyBorder="1" applyAlignment="1">
      <alignment horizontal="center"/>
    </xf>
    <xf numFmtId="4" fontId="78" fillId="24" borderId="12" xfId="0" applyNumberFormat="1" applyFont="1" applyFill="1" applyBorder="1" applyAlignment="1">
      <alignment horizontal="center"/>
    </xf>
    <xf numFmtId="4" fontId="78" fillId="24" borderId="13" xfId="0" applyNumberFormat="1" applyFont="1" applyFill="1" applyBorder="1" applyAlignment="1">
      <alignment horizontal="center"/>
    </xf>
    <xf numFmtId="165" fontId="77" fillId="34" borderId="0" xfId="0" applyNumberFormat="1" applyFont="1" applyFill="1" applyAlignment="1">
      <alignment/>
    </xf>
    <xf numFmtId="165" fontId="78" fillId="24" borderId="10" xfId="0" applyNumberFormat="1" applyFont="1" applyFill="1" applyBorder="1" applyAlignment="1">
      <alignment horizontal="center" vertical="center"/>
    </xf>
    <xf numFmtId="165" fontId="78" fillId="24" borderId="11" xfId="0" applyNumberFormat="1" applyFont="1" applyFill="1" applyBorder="1" applyAlignment="1">
      <alignment horizontal="center" vertical="center"/>
    </xf>
    <xf numFmtId="3" fontId="77" fillId="34" borderId="0" xfId="0" applyNumberFormat="1" applyFont="1" applyFill="1" applyAlignment="1">
      <alignment/>
    </xf>
    <xf numFmtId="165" fontId="78" fillId="24" borderId="12" xfId="0" applyNumberFormat="1" applyFont="1" applyFill="1" applyBorder="1" applyAlignment="1">
      <alignment horizontal="center" vertical="center"/>
    </xf>
    <xf numFmtId="165" fontId="78" fillId="24" borderId="13" xfId="0" applyNumberFormat="1" applyFont="1" applyFill="1" applyBorder="1" applyAlignment="1">
      <alignment horizontal="center" vertical="center"/>
    </xf>
    <xf numFmtId="37" fontId="77" fillId="0" borderId="10" xfId="0" applyNumberFormat="1" applyFont="1" applyBorder="1" applyAlignment="1">
      <alignment horizontal="right" vertical="center"/>
    </xf>
    <xf numFmtId="166" fontId="78" fillId="24" borderId="10" xfId="0" applyNumberFormat="1" applyFont="1" applyFill="1" applyBorder="1" applyAlignment="1">
      <alignment horizontal="center"/>
    </xf>
    <xf numFmtId="166" fontId="78" fillId="24" borderId="11" xfId="0" applyNumberFormat="1" applyFont="1" applyFill="1" applyBorder="1" applyAlignment="1">
      <alignment horizontal="center"/>
    </xf>
    <xf numFmtId="164" fontId="78" fillId="24" borderId="12" xfId="0" applyNumberFormat="1" applyFont="1" applyFill="1" applyBorder="1" applyAlignment="1">
      <alignment horizontal="center" vertical="center"/>
    </xf>
    <xf numFmtId="0" fontId="79" fillId="34" borderId="0" xfId="0" applyFont="1" applyFill="1" applyAlignment="1">
      <alignment vertical="center"/>
    </xf>
    <xf numFmtId="0" fontId="79" fillId="34" borderId="0" xfId="0" applyFont="1" applyFill="1" applyAlignment="1">
      <alignment/>
    </xf>
    <xf numFmtId="37" fontId="77" fillId="0" borderId="10" xfId="0" applyNumberFormat="1" applyFont="1" applyFill="1" applyBorder="1" applyAlignment="1">
      <alignment horizontal="right" vertical="center"/>
    </xf>
    <xf numFmtId="164" fontId="78" fillId="24" borderId="10" xfId="0" applyNumberFormat="1" applyFont="1" applyFill="1" applyBorder="1" applyAlignment="1">
      <alignment horizontal="center" vertical="center"/>
    </xf>
    <xf numFmtId="164" fontId="78" fillId="24" borderId="11" xfId="0" applyNumberFormat="1" applyFont="1" applyFill="1" applyBorder="1" applyAlignment="1">
      <alignment horizontal="center" vertical="center"/>
    </xf>
    <xf numFmtId="164" fontId="78" fillId="24" borderId="13" xfId="0" applyNumberFormat="1" applyFont="1" applyFill="1" applyBorder="1" applyAlignment="1">
      <alignment horizontal="center" vertical="center"/>
    </xf>
    <xf numFmtId="37" fontId="77" fillId="0" borderId="10" xfId="0" applyNumberFormat="1" applyFont="1" applyFill="1" applyBorder="1" applyAlignment="1">
      <alignment vertical="center"/>
    </xf>
    <xf numFmtId="0" fontId="80" fillId="34" borderId="0" xfId="0" applyFont="1" applyFill="1" applyBorder="1" applyAlignment="1">
      <alignment/>
    </xf>
    <xf numFmtId="164" fontId="80" fillId="34" borderId="0" xfId="0" applyNumberFormat="1" applyFont="1" applyFill="1" applyBorder="1" applyAlignment="1">
      <alignment horizontal="center"/>
    </xf>
    <xf numFmtId="3" fontId="3" fillId="0" borderId="10"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37" fontId="77" fillId="0" borderId="11" xfId="0" applyNumberFormat="1" applyFont="1" applyBorder="1" applyAlignment="1">
      <alignment horizontal="right" vertical="center"/>
    </xf>
    <xf numFmtId="0" fontId="78" fillId="24" borderId="14" xfId="0" applyFont="1" applyFill="1" applyBorder="1" applyAlignment="1">
      <alignment horizontal="center" vertical="center"/>
    </xf>
    <xf numFmtId="0" fontId="3" fillId="0" borderId="14" xfId="0" applyFont="1" applyBorder="1" applyAlignment="1">
      <alignment vertical="center"/>
    </xf>
    <xf numFmtId="3" fontId="77" fillId="0" borderId="10" xfId="0" applyNumberFormat="1" applyFont="1" applyBorder="1" applyAlignment="1">
      <alignment vertical="center"/>
    </xf>
    <xf numFmtId="166" fontId="78" fillId="24" borderId="12" xfId="0" applyNumberFormat="1" applyFont="1" applyFill="1" applyBorder="1" applyAlignment="1">
      <alignment horizontal="center" vertical="center"/>
    </xf>
    <xf numFmtId="166" fontId="78" fillId="24" borderId="13" xfId="0" applyNumberFormat="1" applyFont="1" applyFill="1" applyBorder="1" applyAlignment="1">
      <alignment horizontal="center" vertical="center"/>
    </xf>
    <xf numFmtId="164" fontId="78" fillId="24" borderId="12" xfId="0" applyNumberFormat="1" applyFont="1" applyFill="1" applyBorder="1" applyAlignment="1">
      <alignment horizontal="center"/>
    </xf>
    <xf numFmtId="164" fontId="78" fillId="24" borderId="13" xfId="0" applyNumberFormat="1" applyFont="1" applyFill="1" applyBorder="1" applyAlignment="1">
      <alignment horizontal="center"/>
    </xf>
    <xf numFmtId="37" fontId="77" fillId="34" borderId="0" xfId="0" applyNumberFormat="1" applyFont="1" applyFill="1" applyAlignment="1">
      <alignment/>
    </xf>
    <xf numFmtId="0" fontId="77" fillId="34" borderId="0" xfId="0" applyFont="1" applyFill="1" applyBorder="1" applyAlignment="1">
      <alignment/>
    </xf>
    <xf numFmtId="37" fontId="77" fillId="0" borderId="11" xfId="0" applyNumberFormat="1" applyFont="1" applyBorder="1" applyAlignment="1">
      <alignment vertical="center"/>
    </xf>
    <xf numFmtId="0" fontId="81" fillId="34" borderId="0" xfId="0" applyFont="1" applyFill="1" applyAlignment="1">
      <alignment/>
    </xf>
    <xf numFmtId="4" fontId="82" fillId="34" borderId="0" xfId="0" applyNumberFormat="1" applyFont="1" applyFill="1" applyAlignment="1">
      <alignment/>
    </xf>
    <xf numFmtId="4" fontId="83" fillId="34" borderId="0" xfId="0" applyNumberFormat="1" applyFont="1" applyFill="1" applyAlignment="1">
      <alignment/>
    </xf>
    <xf numFmtId="0" fontId="83" fillId="34" borderId="0" xfId="0" applyFont="1" applyFill="1" applyBorder="1" applyAlignment="1">
      <alignment/>
    </xf>
    <xf numFmtId="3" fontId="83" fillId="34" borderId="0" xfId="0" applyNumberFormat="1" applyFont="1" applyFill="1" applyAlignment="1">
      <alignment/>
    </xf>
    <xf numFmtId="0" fontId="83" fillId="34" borderId="0" xfId="0" applyFont="1" applyFill="1" applyAlignment="1">
      <alignment/>
    </xf>
    <xf numFmtId="0" fontId="84" fillId="34" borderId="0" xfId="0" applyFont="1" applyFill="1" applyAlignment="1">
      <alignment/>
    </xf>
    <xf numFmtId="0" fontId="84" fillId="34" borderId="0" xfId="0" applyFont="1" applyFill="1" applyBorder="1" applyAlignment="1">
      <alignment/>
    </xf>
    <xf numFmtId="0" fontId="85" fillId="34" borderId="0" xfId="0" applyFont="1" applyFill="1" applyBorder="1" applyAlignment="1">
      <alignment/>
    </xf>
    <xf numFmtId="0" fontId="82" fillId="34" borderId="0" xfId="0" applyFont="1" applyFill="1" applyBorder="1" applyAlignment="1">
      <alignment/>
    </xf>
    <xf numFmtId="0" fontId="82" fillId="0" borderId="0" xfId="0" applyFont="1" applyAlignment="1">
      <alignment/>
    </xf>
    <xf numFmtId="0" fontId="82" fillId="34" borderId="0" xfId="0" applyFont="1" applyFill="1" applyAlignment="1">
      <alignment/>
    </xf>
    <xf numFmtId="0" fontId="86" fillId="0" borderId="0" xfId="0" applyFont="1" applyAlignment="1">
      <alignment/>
    </xf>
    <xf numFmtId="0" fontId="87" fillId="24" borderId="15" xfId="0" applyFont="1" applyFill="1" applyBorder="1" applyAlignment="1">
      <alignment horizontal="center" vertical="center"/>
    </xf>
    <xf numFmtId="1" fontId="9" fillId="24" borderId="16" xfId="0" applyNumberFormat="1" applyFont="1" applyFill="1" applyBorder="1" applyAlignment="1" applyProtection="1">
      <alignment horizontal="center" vertical="center" wrapText="1"/>
      <protection locked="0"/>
    </xf>
    <xf numFmtId="1" fontId="9" fillId="24" borderId="15" xfId="0" applyNumberFormat="1" applyFont="1" applyFill="1" applyBorder="1" applyAlignment="1" applyProtection="1">
      <alignment horizontal="center" vertical="center" wrapText="1"/>
      <protection locked="0"/>
    </xf>
    <xf numFmtId="0" fontId="86" fillId="34" borderId="0" xfId="0" applyFont="1" applyFill="1" applyAlignment="1">
      <alignment/>
    </xf>
    <xf numFmtId="0" fontId="81" fillId="0" borderId="0" xfId="0" applyFont="1" applyAlignment="1">
      <alignment/>
    </xf>
    <xf numFmtId="0" fontId="10" fillId="15" borderId="17" xfId="0" applyFont="1" applyFill="1" applyBorder="1" applyAlignment="1">
      <alignment/>
    </xf>
    <xf numFmtId="37" fontId="88" fillId="15" borderId="15" xfId="0" applyNumberFormat="1" applyFont="1" applyFill="1" applyBorder="1" applyAlignment="1">
      <alignment horizontal="right"/>
    </xf>
    <xf numFmtId="164" fontId="88" fillId="15" borderId="16" xfId="0" applyNumberFormat="1" applyFont="1" applyFill="1" applyBorder="1" applyAlignment="1">
      <alignment horizontal="right"/>
    </xf>
    <xf numFmtId="164" fontId="88" fillId="15" borderId="16" xfId="0" applyNumberFormat="1" applyFont="1" applyFill="1" applyBorder="1" applyAlignment="1">
      <alignment horizontal="center"/>
    </xf>
    <xf numFmtId="0" fontId="88" fillId="15" borderId="15" xfId="0" applyFont="1" applyFill="1" applyBorder="1" applyAlignment="1">
      <alignment/>
    </xf>
    <xf numFmtId="0" fontId="88" fillId="15" borderId="16" xfId="0" applyFont="1" applyFill="1" applyBorder="1" applyAlignment="1">
      <alignment horizontal="center"/>
    </xf>
    <xf numFmtId="0" fontId="88" fillId="15" borderId="18" xfId="0" applyFont="1" applyFill="1" applyBorder="1" applyAlignment="1">
      <alignment/>
    </xf>
    <xf numFmtId="0" fontId="88" fillId="15" borderId="19" xfId="0" applyFont="1" applyFill="1" applyBorder="1" applyAlignment="1">
      <alignment/>
    </xf>
    <xf numFmtId="0" fontId="88" fillId="15" borderId="20" xfId="0" applyFont="1" applyFill="1" applyBorder="1" applyAlignment="1">
      <alignment/>
    </xf>
    <xf numFmtId="0" fontId="89" fillId="34" borderId="21" xfId="0" applyFont="1" applyFill="1" applyBorder="1" applyAlignment="1">
      <alignment vertical="center" wrapText="1"/>
    </xf>
    <xf numFmtId="0" fontId="11" fillId="34" borderId="22" xfId="0" applyFont="1" applyFill="1" applyBorder="1" applyAlignment="1">
      <alignment/>
    </xf>
    <xf numFmtId="0" fontId="11" fillId="34" borderId="23" xfId="0" applyFont="1" applyFill="1" applyBorder="1" applyAlignment="1">
      <alignment horizontal="center"/>
    </xf>
    <xf numFmtId="0" fontId="89" fillId="34" borderId="22" xfId="0" applyFont="1" applyFill="1" applyBorder="1" applyAlignment="1">
      <alignment vertical="center" wrapText="1"/>
    </xf>
    <xf numFmtId="0" fontId="81" fillId="0" borderId="22" xfId="0" applyFont="1" applyBorder="1" applyAlignment="1">
      <alignment/>
    </xf>
    <xf numFmtId="0" fontId="81" fillId="0" borderId="24" xfId="0" applyFont="1" applyBorder="1" applyAlignment="1">
      <alignment/>
    </xf>
    <xf numFmtId="0" fontId="90" fillId="34" borderId="21" xfId="0" applyFont="1" applyFill="1" applyBorder="1" applyAlignment="1">
      <alignment vertical="center" wrapText="1"/>
    </xf>
    <xf numFmtId="37" fontId="91" fillId="34" borderId="22" xfId="0" applyNumberFormat="1" applyFont="1" applyFill="1" applyBorder="1" applyAlignment="1">
      <alignment horizontal="right"/>
    </xf>
    <xf numFmtId="10" fontId="12" fillId="34" borderId="23" xfId="57" applyNumberFormat="1" applyFont="1" applyFill="1" applyBorder="1" applyAlignment="1">
      <alignment horizontal="center"/>
    </xf>
    <xf numFmtId="37" fontId="12" fillId="34" borderId="22" xfId="0" applyNumberFormat="1" applyFont="1" applyFill="1" applyBorder="1" applyAlignment="1">
      <alignment horizontal="right"/>
    </xf>
    <xf numFmtId="0" fontId="83" fillId="34" borderId="21" xfId="0" applyFont="1" applyFill="1" applyBorder="1" applyAlignment="1">
      <alignment vertical="center" wrapText="1"/>
    </xf>
    <xf numFmtId="0" fontId="88" fillId="15" borderId="25" xfId="0" applyFont="1" applyFill="1" applyBorder="1" applyAlignment="1">
      <alignment/>
    </xf>
    <xf numFmtId="37" fontId="87" fillId="15" borderId="26" xfId="0" applyNumberFormat="1" applyFont="1" applyFill="1" applyBorder="1" applyAlignment="1">
      <alignment horizontal="right"/>
    </xf>
    <xf numFmtId="10" fontId="87" fillId="15" borderId="27" xfId="0" applyNumberFormat="1" applyFont="1" applyFill="1" applyBorder="1" applyAlignment="1">
      <alignment horizontal="center"/>
    </xf>
    <xf numFmtId="39" fontId="87" fillId="15" borderId="27" xfId="0" applyNumberFormat="1" applyFont="1" applyFill="1" applyBorder="1" applyAlignment="1">
      <alignment horizontal="center"/>
    </xf>
    <xf numFmtId="0" fontId="92" fillId="34" borderId="0" xfId="0" applyFont="1" applyFill="1" applyAlignment="1">
      <alignment/>
    </xf>
    <xf numFmtId="0" fontId="92" fillId="0" borderId="0" xfId="0" applyFont="1" applyAlignment="1">
      <alignment/>
    </xf>
    <xf numFmtId="10" fontId="10" fillId="34" borderId="23" xfId="0" applyNumberFormat="1"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22" xfId="0" applyFont="1" applyFill="1" applyBorder="1" applyAlignment="1">
      <alignment vertical="center" wrapText="1"/>
    </xf>
    <xf numFmtId="0" fontId="11" fillId="34" borderId="21" xfId="0" applyFont="1" applyFill="1" applyBorder="1" applyAlignment="1">
      <alignment vertical="center" wrapText="1"/>
    </xf>
    <xf numFmtId="0" fontId="13" fillId="34" borderId="0" xfId="0" applyFont="1" applyFill="1" applyAlignment="1">
      <alignment/>
    </xf>
    <xf numFmtId="0" fontId="13" fillId="0" borderId="0" xfId="0" applyFont="1" applyAlignment="1">
      <alignment/>
    </xf>
    <xf numFmtId="10" fontId="87" fillId="15" borderId="27" xfId="57" applyNumberFormat="1" applyFont="1" applyFill="1" applyBorder="1" applyAlignment="1">
      <alignment horizontal="center"/>
    </xf>
    <xf numFmtId="0" fontId="8" fillId="24" borderId="28" xfId="0" applyFont="1" applyFill="1" applyBorder="1" applyAlignment="1">
      <alignment/>
    </xf>
    <xf numFmtId="37" fontId="9" fillId="24" borderId="29" xfId="0" applyNumberFormat="1" applyFont="1" applyFill="1" applyBorder="1" applyAlignment="1">
      <alignment horizontal="right"/>
    </xf>
    <xf numFmtId="10" fontId="9" fillId="24" borderId="30" xfId="0" applyNumberFormat="1" applyFont="1" applyFill="1" applyBorder="1" applyAlignment="1">
      <alignment horizontal="center"/>
    </xf>
    <xf numFmtId="37" fontId="87" fillId="24" borderId="29" xfId="0" applyNumberFormat="1" applyFont="1" applyFill="1" applyBorder="1" applyAlignment="1">
      <alignment horizontal="right"/>
    </xf>
    <xf numFmtId="164" fontId="9" fillId="24" borderId="30" xfId="0" applyNumberFormat="1" applyFont="1" applyFill="1" applyBorder="1" applyAlignment="1">
      <alignment horizontal="center"/>
    </xf>
    <xf numFmtId="37" fontId="87" fillId="15" borderId="15" xfId="0" applyNumberFormat="1" applyFont="1" applyFill="1" applyBorder="1" applyAlignment="1">
      <alignment horizontal="right"/>
    </xf>
    <xf numFmtId="10" fontId="87" fillId="15" borderId="16" xfId="0" applyNumberFormat="1" applyFont="1" applyFill="1" applyBorder="1" applyAlignment="1">
      <alignment horizontal="right"/>
    </xf>
    <xf numFmtId="10" fontId="87" fillId="15" borderId="16" xfId="0" applyNumberFormat="1" applyFont="1" applyFill="1" applyBorder="1" applyAlignment="1">
      <alignment horizontal="center"/>
    </xf>
    <xf numFmtId="0" fontId="10" fillId="34" borderId="21" xfId="0" applyFont="1" applyFill="1" applyBorder="1" applyAlignment="1">
      <alignment vertical="center" wrapText="1"/>
    </xf>
    <xf numFmtId="10" fontId="12" fillId="34" borderId="23" xfId="0" applyNumberFormat="1" applyFont="1" applyFill="1" applyBorder="1" applyAlignment="1">
      <alignment horizontal="right"/>
    </xf>
    <xf numFmtId="10" fontId="12" fillId="34" borderId="23" xfId="0" applyNumberFormat="1" applyFont="1" applyFill="1" applyBorder="1" applyAlignment="1">
      <alignment horizontal="center"/>
    </xf>
    <xf numFmtId="37" fontId="12" fillId="34" borderId="22" xfId="0" applyNumberFormat="1" applyFont="1" applyFill="1" applyBorder="1" applyAlignment="1">
      <alignment horizontal="right" vertical="center"/>
    </xf>
    <xf numFmtId="0" fontId="93" fillId="34" borderId="23" xfId="0" applyFont="1" applyFill="1" applyBorder="1" applyAlignment="1">
      <alignment horizontal="center" vertical="center" wrapText="1"/>
    </xf>
    <xf numFmtId="0" fontId="94" fillId="34" borderId="21" xfId="0" applyFont="1" applyFill="1" applyBorder="1" applyAlignment="1">
      <alignment vertical="center" wrapText="1"/>
    </xf>
    <xf numFmtId="37" fontId="12" fillId="34" borderId="31" xfId="0" applyNumberFormat="1" applyFont="1" applyFill="1" applyBorder="1" applyAlignment="1">
      <alignment horizontal="right"/>
    </xf>
    <xf numFmtId="0" fontId="94" fillId="34" borderId="22" xfId="0" applyFont="1" applyFill="1" applyBorder="1" applyAlignment="1">
      <alignment vertical="center" wrapText="1"/>
    </xf>
    <xf numFmtId="0" fontId="95" fillId="34" borderId="32" xfId="0" applyFont="1" applyFill="1" applyBorder="1" applyAlignment="1">
      <alignment horizontal="center" vertical="center" wrapText="1"/>
    </xf>
    <xf numFmtId="10" fontId="12" fillId="34" borderId="23" xfId="57" applyNumberFormat="1" applyFont="1" applyFill="1" applyBorder="1" applyAlignment="1">
      <alignment horizontal="right"/>
    </xf>
    <xf numFmtId="37" fontId="91" fillId="34" borderId="22" xfId="0" applyNumberFormat="1" applyFont="1" applyFill="1" applyBorder="1" applyAlignment="1">
      <alignment horizontal="right" vertical="center"/>
    </xf>
    <xf numFmtId="0" fontId="88" fillId="24" borderId="28" xfId="0" applyFont="1" applyFill="1" applyBorder="1" applyAlignment="1">
      <alignment horizontal="justify" vertical="center"/>
    </xf>
    <xf numFmtId="37" fontId="87" fillId="24" borderId="29" xfId="0" applyNumberFormat="1" applyFont="1" applyFill="1" applyBorder="1" applyAlignment="1">
      <alignment horizontal="right" vertical="center"/>
    </xf>
    <xf numFmtId="164" fontId="87" fillId="24" borderId="30" xfId="0" applyNumberFormat="1" applyFont="1" applyFill="1" applyBorder="1" applyAlignment="1">
      <alignment horizontal="right" vertical="center"/>
    </xf>
    <xf numFmtId="164" fontId="87" fillId="24" borderId="30" xfId="0" applyNumberFormat="1" applyFont="1" applyFill="1" applyBorder="1" applyAlignment="1">
      <alignment horizontal="center" vertical="center"/>
    </xf>
    <xf numFmtId="0" fontId="96" fillId="34" borderId="0" xfId="0" applyFont="1" applyFill="1" applyAlignment="1">
      <alignment/>
    </xf>
    <xf numFmtId="0" fontId="96" fillId="0" borderId="0" xfId="0" applyFont="1" applyAlignment="1">
      <alignment/>
    </xf>
    <xf numFmtId="0" fontId="12" fillId="34" borderId="0" xfId="0" applyFont="1" applyFill="1" applyAlignment="1">
      <alignment/>
    </xf>
    <xf numFmtId="0" fontId="12" fillId="34" borderId="0" xfId="0" applyFont="1" applyFill="1" applyAlignment="1">
      <alignment horizontal="center"/>
    </xf>
    <xf numFmtId="0" fontId="11" fillId="34" borderId="0" xfId="0" applyFont="1" applyFill="1" applyAlignment="1">
      <alignment/>
    </xf>
    <xf numFmtId="0" fontId="11" fillId="34" borderId="0" xfId="0" applyFont="1" applyFill="1" applyBorder="1" applyAlignment="1">
      <alignment/>
    </xf>
    <xf numFmtId="3" fontId="11" fillId="34" borderId="0" xfId="0" applyNumberFormat="1" applyFont="1" applyFill="1" applyAlignment="1">
      <alignment/>
    </xf>
    <xf numFmtId="3" fontId="82" fillId="34" borderId="0" xfId="0" applyNumberFormat="1" applyFont="1" applyFill="1" applyAlignment="1">
      <alignment/>
    </xf>
    <xf numFmtId="37" fontId="82" fillId="34" borderId="0" xfId="0" applyNumberFormat="1" applyFont="1" applyFill="1" applyAlignment="1">
      <alignment/>
    </xf>
    <xf numFmtId="10" fontId="82" fillId="34" borderId="0" xfId="0" applyNumberFormat="1" applyFont="1" applyFill="1" applyAlignment="1">
      <alignment horizontal="center"/>
    </xf>
    <xf numFmtId="0" fontId="82" fillId="34" borderId="0" xfId="0" applyFont="1" applyFill="1" applyAlignment="1">
      <alignment horizontal="center"/>
    </xf>
    <xf numFmtId="37" fontId="83" fillId="34" borderId="0" xfId="0" applyNumberFormat="1" applyFont="1" applyFill="1" applyAlignment="1">
      <alignment/>
    </xf>
    <xf numFmtId="0" fontId="82" fillId="0" borderId="0" xfId="0" applyFont="1" applyAlignment="1">
      <alignment horizontal="center"/>
    </xf>
    <xf numFmtId="0" fontId="83" fillId="0" borderId="0" xfId="0" applyFont="1" applyAlignment="1">
      <alignment/>
    </xf>
    <xf numFmtId="0" fontId="83" fillId="0" borderId="0" xfId="0" applyFont="1" applyFill="1" applyBorder="1" applyAlignment="1">
      <alignment/>
    </xf>
    <xf numFmtId="3" fontId="83" fillId="0" borderId="0" xfId="0" applyNumberFormat="1" applyFont="1" applyAlignment="1">
      <alignment/>
    </xf>
    <xf numFmtId="0" fontId="81" fillId="34" borderId="0" xfId="0" applyFont="1" applyFill="1" applyAlignment="1">
      <alignment wrapText="1"/>
    </xf>
    <xf numFmtId="0" fontId="87" fillId="24" borderId="29" xfId="0" applyFont="1" applyFill="1" applyBorder="1" applyAlignment="1">
      <alignment vertical="center"/>
    </xf>
    <xf numFmtId="0" fontId="9" fillId="24" borderId="32" xfId="0" applyFont="1" applyFill="1" applyBorder="1" applyAlignment="1">
      <alignment horizontal="center" vertical="center" wrapText="1"/>
    </xf>
    <xf numFmtId="1" fontId="87" fillId="24" borderId="16" xfId="0" applyNumberFormat="1" applyFont="1" applyFill="1" applyBorder="1" applyAlignment="1" applyProtection="1">
      <alignment horizontal="center" vertical="center" wrapText="1"/>
      <protection locked="0"/>
    </xf>
    <xf numFmtId="0" fontId="87" fillId="24" borderId="15" xfId="0" applyFont="1" applyFill="1" applyBorder="1" applyAlignment="1">
      <alignment horizontal="center" vertical="center" wrapText="1"/>
    </xf>
    <xf numFmtId="1" fontId="9" fillId="35" borderId="14" xfId="0" applyNumberFormat="1" applyFont="1" applyFill="1" applyBorder="1" applyAlignment="1" applyProtection="1">
      <alignment horizontal="center" vertical="center" wrapText="1"/>
      <protection locked="0"/>
    </xf>
    <xf numFmtId="1" fontId="9" fillId="35" borderId="10" xfId="0" applyNumberFormat="1" applyFont="1" applyFill="1" applyBorder="1" applyAlignment="1" applyProtection="1">
      <alignment horizontal="center" vertical="center" wrapText="1"/>
      <protection locked="0"/>
    </xf>
    <xf numFmtId="1" fontId="9" fillId="35" borderId="11" xfId="0" applyNumberFormat="1" applyFont="1" applyFill="1" applyBorder="1" applyAlignment="1" applyProtection="1">
      <alignment horizontal="center" vertical="center" wrapText="1"/>
      <protection locked="0"/>
    </xf>
    <xf numFmtId="0" fontId="88" fillId="9" borderId="17" xfId="0" applyFont="1" applyFill="1" applyBorder="1" applyAlignment="1">
      <alignment vertical="center" wrapText="1"/>
    </xf>
    <xf numFmtId="37" fontId="88" fillId="9" borderId="15" xfId="0" applyNumberFormat="1" applyFont="1" applyFill="1" applyBorder="1" applyAlignment="1">
      <alignment horizontal="right"/>
    </xf>
    <xf numFmtId="164" fontId="88" fillId="9" borderId="16" xfId="0" applyNumberFormat="1" applyFont="1" applyFill="1" applyBorder="1" applyAlignment="1">
      <alignment horizontal="right"/>
    </xf>
    <xf numFmtId="0" fontId="88" fillId="9" borderId="15" xfId="0" applyFont="1" applyFill="1" applyBorder="1" applyAlignment="1">
      <alignment vertical="center" wrapText="1"/>
    </xf>
    <xf numFmtId="0" fontId="88" fillId="9" borderId="16" xfId="0" applyFont="1" applyFill="1" applyBorder="1" applyAlignment="1">
      <alignment vertical="center" wrapText="1"/>
    </xf>
    <xf numFmtId="0" fontId="81" fillId="9" borderId="33" xfId="0" applyFont="1" applyFill="1" applyBorder="1" applyAlignment="1">
      <alignment wrapText="1"/>
    </xf>
    <xf numFmtId="0" fontId="81" fillId="9" borderId="34" xfId="0" applyFont="1" applyFill="1" applyBorder="1" applyAlignment="1">
      <alignment/>
    </xf>
    <xf numFmtId="0" fontId="81" fillId="9" borderId="35" xfId="0" applyFont="1" applyFill="1" applyBorder="1" applyAlignment="1">
      <alignment/>
    </xf>
    <xf numFmtId="37" fontId="12" fillId="34" borderId="22" xfId="0" applyNumberFormat="1" applyFont="1" applyFill="1" applyBorder="1" applyAlignment="1">
      <alignment/>
    </xf>
    <xf numFmtId="164" fontId="12" fillId="34" borderId="23" xfId="0" applyNumberFormat="1" applyFont="1" applyFill="1" applyBorder="1" applyAlignment="1">
      <alignment horizontal="right"/>
    </xf>
    <xf numFmtId="164" fontId="12" fillId="34" borderId="33" xfId="0" applyNumberFormat="1" applyFont="1" applyFill="1" applyBorder="1" applyAlignment="1">
      <alignment horizontal="right"/>
    </xf>
    <xf numFmtId="164" fontId="12" fillId="34" borderId="34" xfId="0" applyNumberFormat="1" applyFont="1" applyFill="1" applyBorder="1" applyAlignment="1">
      <alignment horizontal="right"/>
    </xf>
    <xf numFmtId="164" fontId="12" fillId="34" borderId="35" xfId="0" applyNumberFormat="1" applyFont="1" applyFill="1" applyBorder="1" applyAlignment="1">
      <alignment horizontal="right"/>
    </xf>
    <xf numFmtId="164" fontId="12" fillId="34" borderId="23" xfId="57" applyNumberFormat="1" applyFont="1" applyFill="1" applyBorder="1" applyAlignment="1">
      <alignment horizontal="right"/>
    </xf>
    <xf numFmtId="164" fontId="12" fillId="34" borderId="33" xfId="57" applyNumberFormat="1" applyFont="1" applyFill="1" applyBorder="1" applyAlignment="1">
      <alignment horizontal="right"/>
    </xf>
    <xf numFmtId="164" fontId="12" fillId="34" borderId="34" xfId="57" applyNumberFormat="1" applyFont="1" applyFill="1" applyBorder="1" applyAlignment="1">
      <alignment horizontal="right"/>
    </xf>
    <xf numFmtId="164" fontId="12" fillId="34" borderId="35" xfId="57" applyNumberFormat="1" applyFont="1" applyFill="1" applyBorder="1" applyAlignment="1">
      <alignment horizontal="right"/>
    </xf>
    <xf numFmtId="0" fontId="14" fillId="24" borderId="28" xfId="0" applyFont="1" applyFill="1" applyBorder="1" applyAlignment="1">
      <alignment vertical="center" wrapText="1"/>
    </xf>
    <xf numFmtId="37" fontId="9" fillId="24" borderId="29" xfId="0" applyNumberFormat="1" applyFont="1" applyFill="1" applyBorder="1" applyAlignment="1">
      <alignment horizontal="right" vertical="center"/>
    </xf>
    <xf numFmtId="10" fontId="87" fillId="24" borderId="30" xfId="0" applyNumberFormat="1" applyFont="1" applyFill="1" applyBorder="1" applyAlignment="1">
      <alignment horizontal="right" vertical="center"/>
    </xf>
    <xf numFmtId="164" fontId="9" fillId="24" borderId="30" xfId="0" applyNumberFormat="1" applyFont="1" applyFill="1" applyBorder="1" applyAlignment="1">
      <alignment horizontal="right" vertical="center"/>
    </xf>
    <xf numFmtId="37" fontId="9" fillId="24" borderId="29" xfId="48" applyNumberFormat="1" applyFont="1" applyFill="1" applyBorder="1" applyAlignment="1">
      <alignment horizontal="right" vertical="center"/>
    </xf>
    <xf numFmtId="164" fontId="9" fillId="24" borderId="36" xfId="0" applyNumberFormat="1" applyFont="1" applyFill="1" applyBorder="1" applyAlignment="1">
      <alignment horizontal="right" vertical="center"/>
    </xf>
    <xf numFmtId="164" fontId="9" fillId="24" borderId="37" xfId="0" applyNumberFormat="1" applyFont="1" applyFill="1" applyBorder="1" applyAlignment="1">
      <alignment horizontal="right" vertical="center"/>
    </xf>
    <xf numFmtId="164" fontId="9" fillId="24" borderId="38" xfId="0" applyNumberFormat="1" applyFont="1" applyFill="1" applyBorder="1" applyAlignment="1">
      <alignment horizontal="right" vertical="center"/>
    </xf>
    <xf numFmtId="37" fontId="87" fillId="9" borderId="15" xfId="0" applyNumberFormat="1" applyFont="1" applyFill="1" applyBorder="1" applyAlignment="1">
      <alignment horizontal="right"/>
    </xf>
    <xf numFmtId="164" fontId="87" fillId="9" borderId="16" xfId="0" applyNumberFormat="1" applyFont="1" applyFill="1" applyBorder="1" applyAlignment="1">
      <alignment horizontal="right"/>
    </xf>
    <xf numFmtId="164" fontId="87" fillId="9" borderId="39" xfId="0" applyNumberFormat="1" applyFont="1" applyFill="1" applyBorder="1" applyAlignment="1">
      <alignment horizontal="right"/>
    </xf>
    <xf numFmtId="164" fontId="87" fillId="9" borderId="40" xfId="0" applyNumberFormat="1" applyFont="1" applyFill="1" applyBorder="1" applyAlignment="1">
      <alignment horizontal="right"/>
    </xf>
    <xf numFmtId="164" fontId="87" fillId="9" borderId="41" xfId="0" applyNumberFormat="1" applyFont="1" applyFill="1" applyBorder="1" applyAlignment="1">
      <alignment horizontal="right"/>
    </xf>
    <xf numFmtId="164" fontId="9" fillId="24" borderId="30" xfId="0" applyNumberFormat="1" applyFont="1" applyFill="1" applyBorder="1" applyAlignment="1">
      <alignment horizontal="right"/>
    </xf>
    <xf numFmtId="164" fontId="9" fillId="24" borderId="36" xfId="0" applyNumberFormat="1" applyFont="1" applyFill="1" applyBorder="1" applyAlignment="1">
      <alignment horizontal="right"/>
    </xf>
    <xf numFmtId="164" fontId="9" fillId="24" borderId="37" xfId="0" applyNumberFormat="1" applyFont="1" applyFill="1" applyBorder="1" applyAlignment="1">
      <alignment horizontal="right"/>
    </xf>
    <xf numFmtId="164" fontId="9" fillId="24" borderId="38" xfId="0" applyNumberFormat="1" applyFont="1" applyFill="1" applyBorder="1" applyAlignment="1">
      <alignment horizontal="right"/>
    </xf>
    <xf numFmtId="37" fontId="12" fillId="34" borderId="22" xfId="57" applyNumberFormat="1" applyFont="1" applyFill="1" applyBorder="1" applyAlignment="1">
      <alignment horizontal="right"/>
    </xf>
    <xf numFmtId="37" fontId="87" fillId="36" borderId="42" xfId="0" applyNumberFormat="1" applyFont="1" applyFill="1" applyBorder="1" applyAlignment="1">
      <alignment horizontal="right"/>
    </xf>
    <xf numFmtId="164" fontId="87" fillId="36" borderId="43" xfId="57" applyNumberFormat="1" applyFont="1" applyFill="1" applyBorder="1" applyAlignment="1">
      <alignment horizontal="right"/>
    </xf>
    <xf numFmtId="164" fontId="87" fillId="36" borderId="44" xfId="57" applyNumberFormat="1" applyFont="1" applyFill="1" applyBorder="1" applyAlignment="1">
      <alignment horizontal="right"/>
    </xf>
    <xf numFmtId="164" fontId="87" fillId="36" borderId="12" xfId="57" applyNumberFormat="1" applyFont="1" applyFill="1" applyBorder="1" applyAlignment="1">
      <alignment horizontal="right"/>
    </xf>
    <xf numFmtId="164" fontId="87" fillId="36" borderId="13" xfId="57" applyNumberFormat="1" applyFont="1" applyFill="1" applyBorder="1" applyAlignment="1">
      <alignment horizontal="right"/>
    </xf>
    <xf numFmtId="3" fontId="97" fillId="34" borderId="0" xfId="0" applyNumberFormat="1" applyFont="1" applyFill="1" applyBorder="1" applyAlignment="1">
      <alignment horizontal="right" vertical="center"/>
    </xf>
    <xf numFmtId="3" fontId="89" fillId="34" borderId="0" xfId="0" applyNumberFormat="1" applyFont="1" applyFill="1" applyBorder="1" applyAlignment="1">
      <alignment horizontal="right" vertical="center" wrapText="1"/>
    </xf>
    <xf numFmtId="0" fontId="81" fillId="34" borderId="0" xfId="0" applyFont="1" applyFill="1" applyBorder="1" applyAlignment="1">
      <alignment vertical="center"/>
    </xf>
    <xf numFmtId="3" fontId="98" fillId="34" borderId="0" xfId="0" applyNumberFormat="1" applyFont="1" applyFill="1" applyBorder="1" applyAlignment="1">
      <alignment horizontal="right" vertical="center"/>
    </xf>
    <xf numFmtId="0" fontId="81" fillId="0" borderId="0" xfId="0" applyFont="1" applyAlignment="1">
      <alignment wrapText="1"/>
    </xf>
    <xf numFmtId="0" fontId="15" fillId="24" borderId="28" xfId="0" applyFont="1" applyFill="1" applyBorder="1" applyAlignment="1">
      <alignment horizontal="center" vertical="center"/>
    </xf>
    <xf numFmtId="0" fontId="15" fillId="24" borderId="45" xfId="0" applyFont="1" applyFill="1" applyBorder="1" applyAlignment="1">
      <alignment horizontal="center" vertical="center"/>
    </xf>
    <xf numFmtId="0" fontId="90" fillId="34" borderId="21" xfId="0" applyFont="1" applyFill="1" applyBorder="1" applyAlignment="1">
      <alignment vertical="center"/>
    </xf>
    <xf numFmtId="0" fontId="94" fillId="2" borderId="21" xfId="0" applyFont="1" applyFill="1" applyBorder="1" applyAlignment="1">
      <alignment vertical="center" wrapText="1"/>
    </xf>
    <xf numFmtId="0" fontId="77" fillId="34" borderId="0" xfId="0" applyFont="1" applyFill="1" applyBorder="1" applyAlignment="1">
      <alignment vertical="center" wrapText="1"/>
    </xf>
    <xf numFmtId="4" fontId="82" fillId="34" borderId="0" xfId="0" applyNumberFormat="1" applyFont="1" applyFill="1" applyAlignment="1">
      <alignment horizontal="center"/>
    </xf>
    <xf numFmtId="0" fontId="88" fillId="24" borderId="30" xfId="0" applyFont="1" applyFill="1" applyBorder="1" applyAlignment="1">
      <alignment horizontal="center" vertical="center"/>
    </xf>
    <xf numFmtId="0" fontId="8" fillId="24" borderId="46" xfId="0" applyFont="1" applyFill="1" applyBorder="1" applyAlignment="1">
      <alignment horizontal="center" vertical="center"/>
    </xf>
    <xf numFmtId="4" fontId="99" fillId="34" borderId="0" xfId="0" applyNumberFormat="1" applyFont="1" applyFill="1" applyAlignment="1">
      <alignment horizontal="center"/>
    </xf>
    <xf numFmtId="0" fontId="100" fillId="36" borderId="47" xfId="0" applyFont="1" applyFill="1" applyBorder="1" applyAlignment="1">
      <alignment wrapText="1"/>
    </xf>
    <xf numFmtId="1" fontId="9" fillId="35" borderId="48" xfId="0" applyNumberFormat="1" applyFont="1" applyFill="1" applyBorder="1" applyAlignment="1" applyProtection="1">
      <alignment horizontal="center" vertical="center" wrapText="1"/>
      <protection locked="0"/>
    </xf>
    <xf numFmtId="0" fontId="81" fillId="9" borderId="49" xfId="0" applyFont="1" applyFill="1" applyBorder="1" applyAlignment="1">
      <alignment/>
    </xf>
    <xf numFmtId="164" fontId="12" fillId="34" borderId="49" xfId="0" applyNumberFormat="1" applyFont="1" applyFill="1" applyBorder="1" applyAlignment="1">
      <alignment horizontal="right"/>
    </xf>
    <xf numFmtId="164" fontId="12" fillId="34" borderId="49" xfId="57" applyNumberFormat="1" applyFont="1" applyFill="1" applyBorder="1" applyAlignment="1">
      <alignment horizontal="right"/>
    </xf>
    <xf numFmtId="164" fontId="9" fillId="24" borderId="50" xfId="0" applyNumberFormat="1" applyFont="1" applyFill="1" applyBorder="1" applyAlignment="1">
      <alignment horizontal="right" vertical="center"/>
    </xf>
    <xf numFmtId="164" fontId="87" fillId="9" borderId="51" xfId="0" applyNumberFormat="1" applyFont="1" applyFill="1" applyBorder="1" applyAlignment="1">
      <alignment horizontal="right"/>
    </xf>
    <xf numFmtId="164" fontId="9" fillId="24" borderId="50" xfId="0" applyNumberFormat="1" applyFont="1" applyFill="1" applyBorder="1" applyAlignment="1">
      <alignment horizontal="right"/>
    </xf>
    <xf numFmtId="164" fontId="87" fillId="36" borderId="52" xfId="57" applyNumberFormat="1" applyFont="1" applyFill="1" applyBorder="1" applyAlignment="1">
      <alignment horizontal="right"/>
    </xf>
    <xf numFmtId="0" fontId="87" fillId="24" borderId="29" xfId="0" applyFont="1" applyFill="1" applyBorder="1" applyAlignment="1">
      <alignment horizontal="right" vertical="center"/>
    </xf>
    <xf numFmtId="0" fontId="9" fillId="24" borderId="32" xfId="0" applyFont="1" applyFill="1" applyBorder="1" applyAlignment="1">
      <alignment horizontal="right" vertical="center" wrapText="1"/>
    </xf>
    <xf numFmtId="0" fontId="87" fillId="24" borderId="15" xfId="0" applyFont="1" applyFill="1" applyBorder="1" applyAlignment="1">
      <alignment horizontal="right" vertical="center"/>
    </xf>
    <xf numFmtId="1" fontId="9" fillId="24" borderId="16" xfId="0" applyNumberFormat="1" applyFont="1" applyFill="1" applyBorder="1" applyAlignment="1" applyProtection="1">
      <alignment horizontal="right" vertical="center" wrapText="1"/>
      <protection locked="0"/>
    </xf>
    <xf numFmtId="0" fontId="88" fillId="9" borderId="15" xfId="0" applyFont="1" applyFill="1" applyBorder="1" applyAlignment="1">
      <alignment horizontal="right" vertical="center" wrapText="1"/>
    </xf>
    <xf numFmtId="0" fontId="88" fillId="9" borderId="16" xfId="0" applyFont="1" applyFill="1" applyBorder="1" applyAlignment="1">
      <alignment horizontal="right" vertical="center" wrapText="1"/>
    </xf>
    <xf numFmtId="0" fontId="77" fillId="0" borderId="14" xfId="0" applyFont="1" applyBorder="1" applyAlignment="1">
      <alignment vertical="center"/>
    </xf>
    <xf numFmtId="0" fontId="78" fillId="24" borderId="44" xfId="0" applyFont="1" applyFill="1" applyBorder="1" applyAlignment="1">
      <alignment/>
    </xf>
    <xf numFmtId="0" fontId="78" fillId="24" borderId="14" xfId="0" applyFont="1" applyFill="1" applyBorder="1" applyAlignment="1">
      <alignment horizontal="justify" vertical="center" wrapText="1"/>
    </xf>
    <xf numFmtId="0" fontId="78" fillId="24" borderId="44" xfId="0" applyFont="1" applyFill="1" applyBorder="1" applyAlignment="1">
      <alignment horizontal="justify" vertical="center" wrapText="1"/>
    </xf>
    <xf numFmtId="0" fontId="78" fillId="24" borderId="14" xfId="0" applyFont="1" applyFill="1" applyBorder="1" applyAlignment="1">
      <alignment horizontal="left" vertical="center"/>
    </xf>
    <xf numFmtId="0" fontId="78" fillId="24" borderId="44" xfId="0" applyFont="1" applyFill="1" applyBorder="1" applyAlignment="1">
      <alignment horizontal="left" vertical="center" wrapText="1"/>
    </xf>
    <xf numFmtId="0" fontId="77" fillId="0" borderId="14" xfId="0" applyFont="1" applyFill="1" applyBorder="1" applyAlignment="1">
      <alignment vertical="center"/>
    </xf>
    <xf numFmtId="37" fontId="77" fillId="0" borderId="11" xfId="0" applyNumberFormat="1" applyFont="1" applyFill="1" applyBorder="1" applyAlignment="1">
      <alignment vertical="center"/>
    </xf>
    <xf numFmtId="4" fontId="78" fillId="24" borderId="12" xfId="0" applyNumberFormat="1" applyFont="1" applyFill="1" applyBorder="1" applyAlignment="1">
      <alignment horizontal="center" vertical="center"/>
    </xf>
    <xf numFmtId="0" fontId="101" fillId="24" borderId="39" xfId="0" applyFont="1" applyFill="1" applyBorder="1" applyAlignment="1">
      <alignment horizontal="center" vertical="center"/>
    </xf>
    <xf numFmtId="0" fontId="101" fillId="24" borderId="40" xfId="0" applyFont="1" applyFill="1" applyBorder="1" applyAlignment="1">
      <alignment horizontal="center" vertical="center"/>
    </xf>
    <xf numFmtId="0" fontId="101" fillId="24" borderId="4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3" fillId="37" borderId="14"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102" fillId="34" borderId="0" xfId="0" applyFont="1" applyFill="1" applyAlignment="1">
      <alignment horizontal="center"/>
    </xf>
    <xf numFmtId="0" fontId="103" fillId="0" borderId="0" xfId="0" applyFont="1" applyAlignment="1">
      <alignment horizontal="center"/>
    </xf>
    <xf numFmtId="0" fontId="103" fillId="34" borderId="0" xfId="0" applyFont="1" applyFill="1" applyAlignment="1">
      <alignment horizontal="center"/>
    </xf>
    <xf numFmtId="0" fontId="17" fillId="34" borderId="0" xfId="0" applyFont="1" applyFill="1" applyAlignment="1">
      <alignment horizontal="center"/>
    </xf>
    <xf numFmtId="0" fontId="78" fillId="24" borderId="39" xfId="0" applyFont="1" applyFill="1" applyBorder="1" applyAlignment="1">
      <alignment horizontal="center" vertical="center"/>
    </xf>
    <xf numFmtId="0" fontId="78" fillId="24" borderId="40" xfId="0" applyFont="1" applyFill="1" applyBorder="1" applyAlignment="1">
      <alignment horizontal="center" vertical="center"/>
    </xf>
    <xf numFmtId="0" fontId="78" fillId="24" borderId="41" xfId="0" applyFont="1" applyFill="1" applyBorder="1" applyAlignment="1">
      <alignment horizontal="center" vertical="center"/>
    </xf>
    <xf numFmtId="0" fontId="80" fillId="2" borderId="14" xfId="0" applyFont="1" applyFill="1" applyBorder="1" applyAlignment="1">
      <alignment horizontal="center" vertical="center"/>
    </xf>
    <xf numFmtId="0" fontId="80" fillId="2" borderId="10" xfId="0" applyFont="1" applyFill="1" applyBorder="1" applyAlignment="1">
      <alignment horizontal="center" vertical="center"/>
    </xf>
    <xf numFmtId="0" fontId="80" fillId="2" borderId="11" xfId="0" applyFont="1" applyFill="1" applyBorder="1" applyAlignment="1">
      <alignment horizontal="center" vertical="center"/>
    </xf>
    <xf numFmtId="0" fontId="77" fillId="37" borderId="14" xfId="0" applyFont="1" applyFill="1" applyBorder="1" applyAlignment="1">
      <alignment horizontal="center" vertical="center" wrapText="1"/>
    </xf>
    <xf numFmtId="0" fontId="77" fillId="37" borderId="10" xfId="0" applyFont="1" applyFill="1" applyBorder="1" applyAlignment="1">
      <alignment horizontal="center" vertical="center" wrapText="1"/>
    </xf>
    <xf numFmtId="0" fontId="77" fillId="37" borderId="11" xfId="0" applyFont="1" applyFill="1" applyBorder="1" applyAlignment="1">
      <alignment horizontal="center" vertical="center" wrapText="1"/>
    </xf>
    <xf numFmtId="2" fontId="3" fillId="37" borderId="14" xfId="0" applyNumberFormat="1" applyFont="1" applyFill="1" applyBorder="1" applyAlignment="1">
      <alignment horizontal="justify" vertical="center" wrapText="1"/>
    </xf>
    <xf numFmtId="2" fontId="3" fillId="37" borderId="10" xfId="0" applyNumberFormat="1" applyFont="1" applyFill="1" applyBorder="1" applyAlignment="1">
      <alignment horizontal="justify" vertical="center" wrapText="1"/>
    </xf>
    <xf numFmtId="2" fontId="3" fillId="37" borderId="11" xfId="0" applyNumberFormat="1" applyFont="1" applyFill="1" applyBorder="1" applyAlignment="1">
      <alignment horizontal="justify" vertical="center" wrapText="1"/>
    </xf>
    <xf numFmtId="0" fontId="77" fillId="37" borderId="14" xfId="0" applyFont="1" applyFill="1" applyBorder="1" applyAlignment="1">
      <alignment horizontal="justify" vertical="center" wrapText="1"/>
    </xf>
    <xf numFmtId="0" fontId="77" fillId="37" borderId="10" xfId="0" applyFont="1" applyFill="1" applyBorder="1" applyAlignment="1">
      <alignment horizontal="justify" vertical="center" wrapText="1"/>
    </xf>
    <xf numFmtId="0" fontId="77" fillId="37" borderId="11" xfId="0" applyFont="1" applyFill="1" applyBorder="1" applyAlignment="1">
      <alignment horizontal="justify" vertical="center" wrapText="1"/>
    </xf>
    <xf numFmtId="0" fontId="104" fillId="24" borderId="0" xfId="0" applyFont="1" applyFill="1" applyBorder="1" applyAlignment="1">
      <alignment horizontal="center" vertical="center" wrapText="1"/>
    </xf>
    <xf numFmtId="0" fontId="6" fillId="34" borderId="0" xfId="0" applyFont="1" applyFill="1" applyBorder="1" applyAlignment="1">
      <alignment horizontal="justify" vertical="center" wrapText="1"/>
    </xf>
    <xf numFmtId="0" fontId="3" fillId="37" borderId="14" xfId="0" applyFont="1" applyFill="1" applyBorder="1" applyAlignment="1">
      <alignment horizontal="justify" vertical="center" wrapText="1"/>
    </xf>
    <xf numFmtId="0" fontId="3" fillId="37" borderId="10" xfId="0" applyFont="1" applyFill="1" applyBorder="1" applyAlignment="1">
      <alignment horizontal="justify" vertical="center" wrapText="1"/>
    </xf>
    <xf numFmtId="0" fontId="3" fillId="37" borderId="11" xfId="0" applyFont="1" applyFill="1" applyBorder="1" applyAlignment="1">
      <alignment horizontal="justify" vertical="center" wrapText="1"/>
    </xf>
    <xf numFmtId="0" fontId="78" fillId="24" borderId="46" xfId="0" applyFont="1" applyFill="1" applyBorder="1" applyAlignment="1">
      <alignment horizontal="center" vertical="center" textRotation="90"/>
    </xf>
    <xf numFmtId="0" fontId="78" fillId="24" borderId="21" xfId="0" applyFont="1" applyFill="1" applyBorder="1" applyAlignment="1">
      <alignment horizontal="center" vertical="center" textRotation="90"/>
    </xf>
    <xf numFmtId="0" fontId="78" fillId="24" borderId="53" xfId="0" applyFont="1" applyFill="1" applyBorder="1" applyAlignment="1">
      <alignment horizontal="center" vertical="center" textRotation="90"/>
    </xf>
    <xf numFmtId="0" fontId="77" fillId="34" borderId="0" xfId="0" applyFont="1" applyFill="1" applyBorder="1" applyAlignment="1">
      <alignment horizontal="center"/>
    </xf>
    <xf numFmtId="0" fontId="78" fillId="24" borderId="29" xfId="0" applyFont="1" applyFill="1" applyBorder="1" applyAlignment="1">
      <alignment horizontal="center" vertical="center" wrapText="1"/>
    </xf>
    <xf numFmtId="0" fontId="78" fillId="24" borderId="45" xfId="0" applyFont="1" applyFill="1" applyBorder="1" applyAlignment="1">
      <alignment horizontal="center" vertical="center" wrapText="1"/>
    </xf>
    <xf numFmtId="0" fontId="78" fillId="24" borderId="30" xfId="0" applyFont="1" applyFill="1" applyBorder="1" applyAlignment="1">
      <alignment horizontal="center" vertical="center" wrapText="1"/>
    </xf>
    <xf numFmtId="0" fontId="77" fillId="34" borderId="54" xfId="0" applyFont="1" applyFill="1" applyBorder="1" applyAlignment="1">
      <alignment horizontal="justify" vertical="center" wrapText="1"/>
    </xf>
    <xf numFmtId="0" fontId="77" fillId="34" borderId="55" xfId="0" applyFont="1" applyFill="1" applyBorder="1" applyAlignment="1">
      <alignment horizontal="justify" vertical="center" wrapText="1"/>
    </xf>
    <xf numFmtId="0" fontId="77" fillId="34" borderId="0" xfId="0" applyFont="1" applyFill="1" applyAlignment="1">
      <alignment horizontal="justify" vertical="top"/>
    </xf>
    <xf numFmtId="4" fontId="102" fillId="34" borderId="0" xfId="0" applyNumberFormat="1" applyFont="1" applyFill="1" applyAlignment="1">
      <alignment horizontal="center"/>
    </xf>
    <xf numFmtId="4" fontId="99" fillId="34" borderId="0" xfId="0" applyNumberFormat="1" applyFont="1" applyFill="1" applyAlignment="1">
      <alignment horizontal="center"/>
    </xf>
    <xf numFmtId="0" fontId="88" fillId="24" borderId="29" xfId="0" applyFont="1" applyFill="1" applyBorder="1" applyAlignment="1">
      <alignment horizontal="center" vertical="center"/>
    </xf>
    <xf numFmtId="0" fontId="88" fillId="24" borderId="30" xfId="0" applyFont="1" applyFill="1" applyBorder="1" applyAlignment="1">
      <alignment horizontal="center" vertical="center"/>
    </xf>
    <xf numFmtId="0" fontId="88" fillId="35" borderId="31" xfId="0" applyFont="1" applyFill="1" applyBorder="1" applyAlignment="1">
      <alignment horizontal="center"/>
    </xf>
    <xf numFmtId="0" fontId="88" fillId="35" borderId="54" xfId="0" applyFont="1" applyFill="1" applyBorder="1" applyAlignment="1">
      <alignment horizontal="center"/>
    </xf>
    <xf numFmtId="0" fontId="88" fillId="35" borderId="32" xfId="0" applyFont="1" applyFill="1" applyBorder="1" applyAlignment="1">
      <alignment horizontal="center"/>
    </xf>
    <xf numFmtId="1" fontId="9" fillId="35" borderId="26" xfId="0" applyNumberFormat="1" applyFont="1" applyFill="1" applyBorder="1" applyAlignment="1" applyProtection="1">
      <alignment horizontal="center" vertical="center" wrapText="1"/>
      <protection locked="0"/>
    </xf>
    <xf numFmtId="1" fontId="9" fillId="35" borderId="27" xfId="0" applyNumberFormat="1" applyFont="1" applyFill="1" applyBorder="1" applyAlignment="1" applyProtection="1">
      <alignment horizontal="center" vertical="center" wrapText="1"/>
      <protection locked="0"/>
    </xf>
    <xf numFmtId="0" fontId="8" fillId="24" borderId="29" xfId="0" applyFont="1" applyFill="1" applyBorder="1" applyAlignment="1">
      <alignment horizontal="center" vertical="center"/>
    </xf>
    <xf numFmtId="0" fontId="8" fillId="24" borderId="30" xfId="0" applyFont="1" applyFill="1" applyBorder="1" applyAlignment="1">
      <alignment horizontal="center" vertical="center"/>
    </xf>
    <xf numFmtId="1" fontId="9" fillId="35" borderId="56" xfId="0" applyNumberFormat="1" applyFont="1" applyFill="1" applyBorder="1" applyAlignment="1" applyProtection="1">
      <alignment horizontal="center" vertical="center" wrapText="1"/>
      <protection locked="0"/>
    </xf>
    <xf numFmtId="0" fontId="8" fillId="24" borderId="46" xfId="0" applyFont="1" applyFill="1" applyBorder="1" applyAlignment="1">
      <alignment horizontal="center" vertical="center"/>
    </xf>
    <xf numFmtId="0" fontId="8" fillId="24" borderId="53" xfId="0" applyFont="1" applyFill="1" applyBorder="1" applyAlignment="1">
      <alignment horizontal="center" vertical="center"/>
    </xf>
    <xf numFmtId="0" fontId="102" fillId="34" borderId="0" xfId="0" applyFont="1" applyFill="1" applyAlignment="1">
      <alignment horizontal="center" wrapText="1"/>
    </xf>
    <xf numFmtId="0" fontId="99" fillId="34" borderId="0" xfId="0" applyFont="1" applyFill="1" applyAlignment="1">
      <alignment horizontal="center" wrapText="1"/>
    </xf>
    <xf numFmtId="0" fontId="9" fillId="24" borderId="46" xfId="0" applyFont="1" applyFill="1" applyBorder="1" applyAlignment="1">
      <alignment horizontal="center" vertical="center" wrapText="1"/>
    </xf>
    <xf numFmtId="0" fontId="9" fillId="24" borderId="53" xfId="0" applyFont="1" applyFill="1" applyBorder="1" applyAlignment="1">
      <alignment horizontal="center" vertical="center" wrapText="1"/>
    </xf>
    <xf numFmtId="0" fontId="9" fillId="24" borderId="29" xfId="0" applyFont="1" applyFill="1" applyBorder="1" applyAlignment="1">
      <alignment horizontal="center" vertical="center"/>
    </xf>
    <xf numFmtId="0" fontId="9" fillId="24" borderId="30" xfId="0" applyFont="1" applyFill="1" applyBorder="1" applyAlignment="1">
      <alignment horizontal="center" vertical="center"/>
    </xf>
    <xf numFmtId="0" fontId="80" fillId="34" borderId="0" xfId="0" applyFont="1" applyFill="1" applyAlignment="1">
      <alignment horizontal="center"/>
    </xf>
    <xf numFmtId="0" fontId="80" fillId="34" borderId="0" xfId="0" applyFont="1" applyFill="1" applyBorder="1" applyAlignment="1">
      <alignment horizontal="center"/>
    </xf>
    <xf numFmtId="0" fontId="105" fillId="34" borderId="0" xfId="0" applyFont="1" applyFill="1" applyBorder="1" applyAlignment="1">
      <alignment horizontal="center"/>
    </xf>
    <xf numFmtId="37" fontId="91" fillId="34" borderId="22" xfId="0" applyNumberFormat="1" applyFont="1" applyFill="1" applyBorder="1" applyAlignment="1">
      <alignment/>
    </xf>
    <xf numFmtId="10" fontId="12" fillId="34" borderId="34" xfId="57" applyNumberFormat="1" applyFont="1" applyFill="1" applyBorder="1" applyAlignment="1">
      <alignment/>
    </xf>
    <xf numFmtId="10" fontId="12" fillId="34" borderId="35" xfId="57" applyNumberFormat="1" applyFont="1" applyFill="1" applyBorder="1" applyAlignment="1">
      <alignment/>
    </xf>
    <xf numFmtId="37" fontId="12" fillId="34" borderId="22" xfId="0" applyNumberFormat="1" applyFont="1" applyFill="1" applyBorder="1" applyAlignment="1">
      <alignment/>
    </xf>
    <xf numFmtId="37" fontId="87" fillId="15" borderId="26" xfId="0" applyNumberFormat="1" applyFont="1" applyFill="1" applyBorder="1" applyAlignment="1">
      <alignment/>
    </xf>
    <xf numFmtId="10" fontId="87" fillId="15" borderId="10" xfId="0" applyNumberFormat="1" applyFont="1" applyFill="1" applyBorder="1" applyAlignment="1">
      <alignment/>
    </xf>
    <xf numFmtId="10" fontId="87" fillId="15" borderId="11" xfId="0" applyNumberFormat="1" applyFont="1" applyFill="1" applyBorder="1" applyAlignment="1">
      <alignment/>
    </xf>
    <xf numFmtId="10" fontId="10" fillId="34" borderId="34" xfId="0" applyNumberFormat="1" applyFont="1" applyFill="1" applyBorder="1" applyAlignment="1">
      <alignment vertical="center" wrapText="1"/>
    </xf>
    <xf numFmtId="10" fontId="10" fillId="34" borderId="35" xfId="0" applyNumberFormat="1" applyFont="1" applyFill="1" applyBorder="1" applyAlignment="1">
      <alignment vertical="center" wrapText="1"/>
    </xf>
    <xf numFmtId="10" fontId="87" fillId="15" borderId="10" xfId="57" applyNumberFormat="1" applyFont="1" applyFill="1" applyBorder="1" applyAlignment="1">
      <alignment/>
    </xf>
    <xf numFmtId="10" fontId="87" fillId="15" borderId="11" xfId="57" applyNumberFormat="1" applyFont="1" applyFill="1" applyBorder="1" applyAlignment="1">
      <alignment/>
    </xf>
    <xf numFmtId="37" fontId="9" fillId="24" borderId="29" xfId="0" applyNumberFormat="1" applyFont="1" applyFill="1" applyBorder="1" applyAlignment="1">
      <alignment/>
    </xf>
    <xf numFmtId="10" fontId="9" fillId="24" borderId="37" xfId="0" applyNumberFormat="1" applyFont="1" applyFill="1" applyBorder="1" applyAlignment="1">
      <alignment/>
    </xf>
    <xf numFmtId="10" fontId="9" fillId="24" borderId="38" xfId="0" applyNumberFormat="1" applyFont="1" applyFill="1" applyBorder="1" applyAlignment="1">
      <alignment/>
    </xf>
    <xf numFmtId="37" fontId="87" fillId="15" borderId="15" xfId="0" applyNumberFormat="1" applyFont="1" applyFill="1" applyBorder="1" applyAlignment="1">
      <alignment/>
    </xf>
    <xf numFmtId="10" fontId="87" fillId="15" borderId="40" xfId="0" applyNumberFormat="1" applyFont="1" applyFill="1" applyBorder="1" applyAlignment="1">
      <alignment/>
    </xf>
    <xf numFmtId="10" fontId="87" fillId="15" borderId="41" xfId="0" applyNumberFormat="1" applyFont="1" applyFill="1" applyBorder="1" applyAlignment="1">
      <alignment/>
    </xf>
    <xf numFmtId="10" fontId="12" fillId="34" borderId="34" xfId="0" applyNumberFormat="1" applyFont="1" applyFill="1" applyBorder="1" applyAlignment="1">
      <alignment/>
    </xf>
    <xf numFmtId="10" fontId="12" fillId="34" borderId="35" xfId="0" applyNumberFormat="1" applyFont="1" applyFill="1" applyBorder="1" applyAlignment="1">
      <alignment/>
    </xf>
    <xf numFmtId="37" fontId="87" fillId="24" borderId="29" xfId="0" applyNumberFormat="1" applyFont="1" applyFill="1" applyBorder="1" applyAlignment="1">
      <alignment vertical="center"/>
    </xf>
    <xf numFmtId="10" fontId="93" fillId="34" borderId="34" xfId="0" applyNumberFormat="1" applyFont="1" applyFill="1" applyBorder="1" applyAlignment="1">
      <alignment vertical="center" wrapText="1"/>
    </xf>
    <xf numFmtId="10" fontId="87" fillId="24" borderId="37" xfId="0" applyNumberFormat="1" applyFont="1" applyFill="1" applyBorder="1" applyAlignment="1">
      <alignment vertical="center"/>
    </xf>
    <xf numFmtId="10" fontId="93" fillId="34" borderId="35" xfId="0" applyNumberFormat="1" applyFont="1" applyFill="1" applyBorder="1" applyAlignment="1">
      <alignment vertical="center" wrapText="1"/>
    </xf>
    <xf numFmtId="10" fontId="87" fillId="24" borderId="38" xfId="0" applyNumberFormat="1" applyFont="1" applyFill="1" applyBorder="1" applyAlignment="1">
      <alignment vertical="center"/>
    </xf>
    <xf numFmtId="0" fontId="83" fillId="34" borderId="0" xfId="0" applyFont="1" applyFill="1" applyAlignment="1">
      <alignment horizontal="left"/>
    </xf>
    <xf numFmtId="0" fontId="86" fillId="34" borderId="0" xfId="0" applyFont="1" applyFill="1" applyAlignment="1">
      <alignment horizontal="left" wrapText="1"/>
    </xf>
    <xf numFmtId="4" fontId="82" fillId="34" borderId="0" xfId="0" applyNumberFormat="1" applyFont="1" applyFill="1" applyAlignment="1">
      <alignment horizontal="right"/>
    </xf>
    <xf numFmtId="0" fontId="11" fillId="34" borderId="22" xfId="0" applyFont="1" applyFill="1" applyBorder="1" applyAlignment="1">
      <alignment horizontal="right"/>
    </xf>
    <xf numFmtId="0" fontId="12" fillId="34" borderId="0" xfId="0" applyFont="1" applyFill="1" applyAlignment="1">
      <alignment horizontal="right"/>
    </xf>
    <xf numFmtId="3" fontId="82" fillId="34" borderId="0" xfId="0" applyNumberFormat="1" applyFont="1" applyFill="1" applyAlignment="1">
      <alignment horizontal="right"/>
    </xf>
    <xf numFmtId="0" fontId="82" fillId="34" borderId="0" xfId="0" applyFont="1" applyFill="1" applyAlignment="1">
      <alignment horizontal="right"/>
    </xf>
    <xf numFmtId="0" fontId="82" fillId="0" borderId="0" xfId="0" applyFont="1" applyAlignment="1">
      <alignment horizontal="right"/>
    </xf>
    <xf numFmtId="0" fontId="81" fillId="34" borderId="0" xfId="0" applyFont="1" applyFill="1" applyAlignment="1">
      <alignment vertical="center"/>
    </xf>
    <xf numFmtId="0" fontId="102" fillId="34" borderId="0" xfId="0" applyFont="1" applyFill="1" applyAlignment="1">
      <alignment horizontal="center" vertical="center"/>
    </xf>
    <xf numFmtId="0" fontId="99" fillId="34" borderId="0" xfId="0" applyFont="1" applyFill="1" applyAlignment="1">
      <alignment horizontal="center" vertical="center"/>
    </xf>
    <xf numFmtId="0" fontId="103" fillId="34" borderId="0" xfId="0" applyFont="1" applyFill="1" applyAlignment="1">
      <alignment horizontal="center" vertical="center"/>
    </xf>
    <xf numFmtId="0" fontId="88" fillId="36" borderId="17" xfId="0" applyFont="1" applyFill="1" applyBorder="1" applyAlignment="1">
      <alignment vertical="center"/>
    </xf>
    <xf numFmtId="3" fontId="88" fillId="36" borderId="17" xfId="0" applyNumberFormat="1" applyFont="1" applyFill="1" applyBorder="1" applyAlignment="1">
      <alignment horizontal="right" vertical="center"/>
    </xf>
    <xf numFmtId="3" fontId="88" fillId="36" borderId="57" xfId="0" applyNumberFormat="1" applyFont="1" applyFill="1" applyBorder="1" applyAlignment="1">
      <alignment horizontal="right" vertical="center"/>
    </xf>
    <xf numFmtId="0" fontId="85" fillId="36" borderId="17" xfId="0" applyFont="1" applyFill="1" applyBorder="1" applyAlignment="1">
      <alignment vertical="center"/>
    </xf>
    <xf numFmtId="37" fontId="11" fillId="34" borderId="58" xfId="57" applyNumberFormat="1" applyFont="1" applyFill="1" applyBorder="1" applyAlignment="1">
      <alignment horizontal="right" vertical="center"/>
    </xf>
    <xf numFmtId="37" fontId="11" fillId="34" borderId="59" xfId="0" applyNumberFormat="1" applyFont="1" applyFill="1" applyBorder="1" applyAlignment="1">
      <alignment horizontal="right" vertical="center"/>
    </xf>
    <xf numFmtId="37" fontId="83" fillId="34" borderId="58" xfId="57" applyNumberFormat="1" applyFont="1" applyFill="1" applyBorder="1" applyAlignment="1">
      <alignment horizontal="right" vertical="center"/>
    </xf>
    <xf numFmtId="37" fontId="11" fillId="34" borderId="21" xfId="57" applyNumberFormat="1" applyFont="1" applyFill="1" applyBorder="1" applyAlignment="1">
      <alignment horizontal="right" vertical="center"/>
    </xf>
    <xf numFmtId="37" fontId="11" fillId="34" borderId="60" xfId="57" applyNumberFormat="1" applyFont="1" applyFill="1" applyBorder="1" applyAlignment="1">
      <alignment horizontal="right" vertical="center"/>
    </xf>
    <xf numFmtId="37" fontId="83" fillId="34" borderId="21" xfId="57" applyNumberFormat="1" applyFont="1" applyFill="1" applyBorder="1" applyAlignment="1">
      <alignment horizontal="right" vertical="center"/>
    </xf>
    <xf numFmtId="37" fontId="16" fillId="2" borderId="53" xfId="0" applyNumberFormat="1" applyFont="1" applyFill="1" applyBorder="1" applyAlignment="1">
      <alignment horizontal="right" vertical="center"/>
    </xf>
    <xf numFmtId="37" fontId="16" fillId="2" borderId="61" xfId="57" applyNumberFormat="1" applyFont="1" applyFill="1" applyBorder="1" applyAlignment="1">
      <alignment horizontal="right" vertical="center"/>
    </xf>
    <xf numFmtId="37" fontId="106" fillId="2" borderId="53" xfId="0" applyNumberFormat="1" applyFont="1" applyFill="1" applyBorder="1" applyAlignment="1">
      <alignment horizontal="right" vertical="center"/>
    </xf>
    <xf numFmtId="37" fontId="16" fillId="36" borderId="17" xfId="0" applyNumberFormat="1" applyFont="1" applyFill="1" applyBorder="1" applyAlignment="1">
      <alignment horizontal="right" vertical="center"/>
    </xf>
    <xf numFmtId="37" fontId="16" fillId="36" borderId="62" xfId="0" applyNumberFormat="1" applyFont="1" applyFill="1" applyBorder="1" applyAlignment="1">
      <alignment horizontal="right" vertical="center"/>
    </xf>
    <xf numFmtId="0" fontId="106" fillId="36" borderId="17" xfId="0" applyFont="1" applyFill="1" applyBorder="1" applyAlignment="1">
      <alignment vertical="center"/>
    </xf>
    <xf numFmtId="37" fontId="11" fillId="34" borderId="21" xfId="0" applyNumberFormat="1" applyFont="1" applyFill="1" applyBorder="1" applyAlignment="1">
      <alignment horizontal="right" vertical="center"/>
    </xf>
    <xf numFmtId="37" fontId="83" fillId="34" borderId="21" xfId="0" applyNumberFormat="1" applyFont="1" applyFill="1" applyBorder="1" applyAlignment="1">
      <alignment horizontal="right" vertical="center"/>
    </xf>
    <xf numFmtId="37" fontId="16" fillId="2" borderId="21" xfId="0" applyNumberFormat="1" applyFont="1" applyFill="1" applyBorder="1" applyAlignment="1">
      <alignment horizontal="right" vertical="center"/>
    </xf>
    <xf numFmtId="37" fontId="16" fillId="2" borderId="60" xfId="57" applyNumberFormat="1" applyFont="1" applyFill="1" applyBorder="1" applyAlignment="1">
      <alignment horizontal="right" vertical="center"/>
    </xf>
    <xf numFmtId="37" fontId="106" fillId="2" borderId="21" xfId="0" applyNumberFormat="1" applyFont="1" applyFill="1" applyBorder="1" applyAlignment="1">
      <alignment horizontal="right" vertical="center"/>
    </xf>
    <xf numFmtId="37" fontId="83" fillId="34" borderId="33" xfId="0" applyNumberFormat="1" applyFont="1" applyFill="1" applyBorder="1" applyAlignment="1">
      <alignment horizontal="right" vertical="center"/>
    </xf>
    <xf numFmtId="37" fontId="11" fillId="34" borderId="53" xfId="0" applyNumberFormat="1" applyFont="1" applyFill="1" applyBorder="1" applyAlignment="1">
      <alignment horizontal="right" vertical="center"/>
    </xf>
    <xf numFmtId="37" fontId="83" fillId="34" borderId="53" xfId="0" applyNumberFormat="1" applyFont="1" applyFill="1" applyBorder="1" applyAlignment="1">
      <alignment horizontal="right" vertical="center"/>
    </xf>
    <xf numFmtId="37" fontId="107" fillId="36" borderId="17" xfId="0" applyNumberFormat="1" applyFont="1" applyFill="1" applyBorder="1" applyAlignment="1">
      <alignment horizontal="right" vertical="center"/>
    </xf>
    <xf numFmtId="37" fontId="107" fillId="36" borderId="62" xfId="0" applyNumberFormat="1" applyFont="1" applyFill="1" applyBorder="1" applyAlignment="1">
      <alignment horizontal="right" vertical="center"/>
    </xf>
    <xf numFmtId="0" fontId="86" fillId="34" borderId="0" xfId="0" applyFont="1" applyFill="1" applyAlignment="1">
      <alignment vertical="center"/>
    </xf>
    <xf numFmtId="0" fontId="81" fillId="0" borderId="0" xfId="0" applyFont="1" applyAlignment="1">
      <alignment vertical="center"/>
    </xf>
    <xf numFmtId="0" fontId="108" fillId="34" borderId="0" xfId="0" applyFont="1" applyFill="1" applyAlignment="1">
      <alignment horizontal="center"/>
    </xf>
    <xf numFmtId="0" fontId="109" fillId="34" borderId="0" xfId="0" applyFont="1" applyFill="1" applyAlignment="1">
      <alignment horizontal="center"/>
    </xf>
    <xf numFmtId="0" fontId="110" fillId="24" borderId="46" xfId="0" applyFont="1" applyFill="1" applyBorder="1" applyAlignment="1">
      <alignment horizontal="center" vertical="center" textRotation="90"/>
    </xf>
    <xf numFmtId="0" fontId="110" fillId="24" borderId="21" xfId="0" applyFont="1" applyFill="1" applyBorder="1" applyAlignment="1">
      <alignment horizontal="center" vertical="center" textRotation="90"/>
    </xf>
    <xf numFmtId="0" fontId="110" fillId="24" borderId="53" xfId="0" applyFont="1" applyFill="1" applyBorder="1" applyAlignment="1">
      <alignment horizontal="center" vertical="center" textRotation="90"/>
    </xf>
    <xf numFmtId="4" fontId="103" fillId="34" borderId="0" xfId="0" applyNumberFormat="1" applyFont="1" applyFill="1" applyAlignment="1">
      <alignment horizontal="center"/>
    </xf>
    <xf numFmtId="0" fontId="103" fillId="34" borderId="0" xfId="0" applyFont="1" applyFill="1" applyAlignment="1">
      <alignment horizontal="center" wrapText="1"/>
    </xf>
    <xf numFmtId="0" fontId="60" fillId="34" borderId="0" xfId="0" applyFont="1" applyFill="1" applyBorder="1" applyAlignment="1">
      <alignment horizontal="center"/>
    </xf>
    <xf numFmtId="0" fontId="105" fillId="34" borderId="63" xfId="0" applyFont="1" applyFill="1" applyBorder="1" applyAlignment="1">
      <alignment horizontal="center"/>
    </xf>
    <xf numFmtId="0" fontId="80" fillId="34" borderId="0" xfId="0" applyFont="1" applyFill="1" applyAlignment="1">
      <alignment horizontal="center" vertical="center"/>
    </xf>
    <xf numFmtId="0" fontId="80" fillId="34" borderId="0" xfId="0" applyFont="1" applyFill="1" applyBorder="1" applyAlignment="1">
      <alignment horizontal="center" vertical="center"/>
    </xf>
    <xf numFmtId="0" fontId="60" fillId="34" borderId="0" xfId="0" applyFont="1" applyFill="1" applyBorder="1" applyAlignment="1">
      <alignment horizontal="center" vertical="center"/>
    </xf>
    <xf numFmtId="0" fontId="105" fillId="34" borderId="63" xfId="0" applyFont="1" applyFill="1" applyBorder="1" applyAlignment="1">
      <alignment horizontal="center" vertical="center"/>
    </xf>
  </cellXfs>
  <cellStyles count="51">
    <cellStyle name="Normal" xfId="0"/>
    <cellStyle name="20% - Énfasis1" xfId="15"/>
    <cellStyle name="20% - Énfasis1 2"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0</xdr:row>
      <xdr:rowOff>66675</xdr:rowOff>
    </xdr:from>
    <xdr:to>
      <xdr:col>2</xdr:col>
      <xdr:colOff>2209800</xdr:colOff>
      <xdr:row>7</xdr:row>
      <xdr:rowOff>228600</xdr:rowOff>
    </xdr:to>
    <xdr:pic>
      <xdr:nvPicPr>
        <xdr:cNvPr id="1" name="Imagen 1"/>
        <xdr:cNvPicPr preferRelativeResize="1">
          <a:picLocks noChangeAspect="1"/>
        </xdr:cNvPicPr>
      </xdr:nvPicPr>
      <xdr:blipFill>
        <a:blip r:embed="rId1"/>
        <a:stretch>
          <a:fillRect/>
        </a:stretch>
      </xdr:blipFill>
      <xdr:spPr>
        <a:xfrm>
          <a:off x="647700" y="66675"/>
          <a:ext cx="2628900" cy="2247900"/>
        </a:xfrm>
        <a:prstGeom prst="rect">
          <a:avLst/>
        </a:prstGeom>
        <a:noFill/>
        <a:ln w="9525" cmpd="sng">
          <a:noFill/>
        </a:ln>
      </xdr:spPr>
    </xdr:pic>
    <xdr:clientData/>
  </xdr:twoCellAnchor>
  <xdr:twoCellAnchor editAs="oneCell">
    <xdr:from>
      <xdr:col>7</xdr:col>
      <xdr:colOff>323850</xdr:colOff>
      <xdr:row>0</xdr:row>
      <xdr:rowOff>76200</xdr:rowOff>
    </xdr:from>
    <xdr:to>
      <xdr:col>8</xdr:col>
      <xdr:colOff>1819275</xdr:colOff>
      <xdr:row>8</xdr:row>
      <xdr:rowOff>180975</xdr:rowOff>
    </xdr:to>
    <xdr:pic>
      <xdr:nvPicPr>
        <xdr:cNvPr id="2" name="Imagen 3"/>
        <xdr:cNvPicPr preferRelativeResize="1">
          <a:picLocks noChangeAspect="1"/>
        </xdr:cNvPicPr>
      </xdr:nvPicPr>
      <xdr:blipFill>
        <a:blip r:embed="rId2"/>
        <a:stretch>
          <a:fillRect/>
        </a:stretch>
      </xdr:blipFill>
      <xdr:spPr>
        <a:xfrm>
          <a:off x="12658725" y="76200"/>
          <a:ext cx="3257550" cy="2486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1609725</xdr:colOff>
      <xdr:row>6</xdr:row>
      <xdr:rowOff>47625</xdr:rowOff>
    </xdr:to>
    <xdr:pic>
      <xdr:nvPicPr>
        <xdr:cNvPr id="1" name="Imagen 1"/>
        <xdr:cNvPicPr preferRelativeResize="1">
          <a:picLocks noChangeAspect="1"/>
        </xdr:cNvPicPr>
      </xdr:nvPicPr>
      <xdr:blipFill>
        <a:blip r:embed="rId1"/>
        <a:stretch>
          <a:fillRect/>
        </a:stretch>
      </xdr:blipFill>
      <xdr:spPr>
        <a:xfrm>
          <a:off x="247650" y="0"/>
          <a:ext cx="1609725" cy="1485900"/>
        </a:xfrm>
        <a:prstGeom prst="rect">
          <a:avLst/>
        </a:prstGeom>
        <a:noFill/>
        <a:ln w="9525" cmpd="sng">
          <a:noFill/>
        </a:ln>
      </xdr:spPr>
    </xdr:pic>
    <xdr:clientData/>
  </xdr:twoCellAnchor>
  <xdr:twoCellAnchor editAs="oneCell">
    <xdr:from>
      <xdr:col>20</xdr:col>
      <xdr:colOff>771525</xdr:colOff>
      <xdr:row>0</xdr:row>
      <xdr:rowOff>0</xdr:rowOff>
    </xdr:from>
    <xdr:to>
      <xdr:col>22</xdr:col>
      <xdr:colOff>1085850</xdr:colOff>
      <xdr:row>8</xdr:row>
      <xdr:rowOff>9525</xdr:rowOff>
    </xdr:to>
    <xdr:pic>
      <xdr:nvPicPr>
        <xdr:cNvPr id="2" name="Imagen 2"/>
        <xdr:cNvPicPr preferRelativeResize="1">
          <a:picLocks noChangeAspect="1"/>
        </xdr:cNvPicPr>
      </xdr:nvPicPr>
      <xdr:blipFill>
        <a:blip r:embed="rId2"/>
        <a:stretch>
          <a:fillRect/>
        </a:stretch>
      </xdr:blipFill>
      <xdr:spPr>
        <a:xfrm>
          <a:off x="19545300" y="0"/>
          <a:ext cx="2057400" cy="1866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0</xdr:row>
      <xdr:rowOff>0</xdr:rowOff>
    </xdr:from>
    <xdr:to>
      <xdr:col>1</xdr:col>
      <xdr:colOff>2124075</xdr:colOff>
      <xdr:row>7</xdr:row>
      <xdr:rowOff>85725</xdr:rowOff>
    </xdr:to>
    <xdr:pic>
      <xdr:nvPicPr>
        <xdr:cNvPr id="1" name="Imagen 1"/>
        <xdr:cNvPicPr preferRelativeResize="1">
          <a:picLocks noChangeAspect="1"/>
        </xdr:cNvPicPr>
      </xdr:nvPicPr>
      <xdr:blipFill>
        <a:blip r:embed="rId1"/>
        <a:stretch>
          <a:fillRect/>
        </a:stretch>
      </xdr:blipFill>
      <xdr:spPr>
        <a:xfrm>
          <a:off x="428625" y="0"/>
          <a:ext cx="1876425" cy="1762125"/>
        </a:xfrm>
        <a:prstGeom prst="rect">
          <a:avLst/>
        </a:prstGeom>
        <a:noFill/>
        <a:ln w="9525" cmpd="sng">
          <a:noFill/>
        </a:ln>
      </xdr:spPr>
    </xdr:pic>
    <xdr:clientData/>
  </xdr:twoCellAnchor>
  <xdr:twoCellAnchor editAs="oneCell">
    <xdr:from>
      <xdr:col>15</xdr:col>
      <xdr:colOff>209550</xdr:colOff>
      <xdr:row>0</xdr:row>
      <xdr:rowOff>0</xdr:rowOff>
    </xdr:from>
    <xdr:to>
      <xdr:col>19</xdr:col>
      <xdr:colOff>28575</xdr:colOff>
      <xdr:row>8</xdr:row>
      <xdr:rowOff>85725</xdr:rowOff>
    </xdr:to>
    <xdr:pic>
      <xdr:nvPicPr>
        <xdr:cNvPr id="2" name="Imagen 2"/>
        <xdr:cNvPicPr preferRelativeResize="1">
          <a:picLocks noChangeAspect="1"/>
        </xdr:cNvPicPr>
      </xdr:nvPicPr>
      <xdr:blipFill>
        <a:blip r:embed="rId2"/>
        <a:stretch>
          <a:fillRect/>
        </a:stretch>
      </xdr:blipFill>
      <xdr:spPr>
        <a:xfrm>
          <a:off x="15106650" y="0"/>
          <a:ext cx="2524125" cy="2000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742950</xdr:colOff>
      <xdr:row>0</xdr:row>
      <xdr:rowOff>0</xdr:rowOff>
    </xdr:from>
    <xdr:to>
      <xdr:col>1</xdr:col>
      <xdr:colOff>1819275</xdr:colOff>
      <xdr:row>5</xdr:row>
      <xdr:rowOff>219075</xdr:rowOff>
    </xdr:to>
    <xdr:pic>
      <xdr:nvPicPr>
        <xdr:cNvPr id="1" name="Imagen 1"/>
        <xdr:cNvPicPr preferRelativeResize="1">
          <a:picLocks noChangeAspect="1"/>
        </xdr:cNvPicPr>
      </xdr:nvPicPr>
      <xdr:blipFill>
        <a:blip r:embed="rId1"/>
        <a:stretch>
          <a:fillRect/>
        </a:stretch>
      </xdr:blipFill>
      <xdr:spPr>
        <a:xfrm>
          <a:off x="742950" y="0"/>
          <a:ext cx="1838325" cy="1466850"/>
        </a:xfrm>
        <a:prstGeom prst="rect">
          <a:avLst/>
        </a:prstGeom>
        <a:noFill/>
        <a:ln w="9525" cmpd="sng">
          <a:noFill/>
        </a:ln>
      </xdr:spPr>
    </xdr:pic>
    <xdr:clientData/>
  </xdr:twoCellAnchor>
  <xdr:twoCellAnchor editAs="oneCell">
    <xdr:from>
      <xdr:col>6</xdr:col>
      <xdr:colOff>657225</xdr:colOff>
      <xdr:row>0</xdr:row>
      <xdr:rowOff>57150</xdr:rowOff>
    </xdr:from>
    <xdr:to>
      <xdr:col>8</xdr:col>
      <xdr:colOff>200025</xdr:colOff>
      <xdr:row>6</xdr:row>
      <xdr:rowOff>123825</xdr:rowOff>
    </xdr:to>
    <xdr:pic>
      <xdr:nvPicPr>
        <xdr:cNvPr id="2" name="Imagen 2"/>
        <xdr:cNvPicPr preferRelativeResize="1">
          <a:picLocks noChangeAspect="1"/>
        </xdr:cNvPicPr>
      </xdr:nvPicPr>
      <xdr:blipFill>
        <a:blip r:embed="rId2"/>
        <a:stretch>
          <a:fillRect/>
        </a:stretch>
      </xdr:blipFill>
      <xdr:spPr>
        <a:xfrm>
          <a:off x="11306175" y="57150"/>
          <a:ext cx="2324100" cy="1543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TIOS%20FINANCIEROS%20CIERRE%20%202018%20-%202022.%20GOBIERNO%20CENTR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ios financ"/>
      <sheetName val="ESF"/>
      <sheetName val="ERF"/>
      <sheetName val="EFE "/>
    </sheetNames>
    <sheetDataSet>
      <sheetData sheetId="1">
        <row r="14">
          <cell r="C14">
            <v>40104699382</v>
          </cell>
          <cell r="E14">
            <v>54977876734</v>
          </cell>
          <cell r="G14">
            <v>173074676912</v>
          </cell>
          <cell r="I14">
            <v>146973278604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S164"/>
  <sheetViews>
    <sheetView tabSelected="1" zoomScale="70" zoomScaleNormal="70" zoomScalePageLayoutView="0" workbookViewId="0" topLeftCell="A1">
      <selection activeCell="C4" sqref="C4:I4"/>
    </sheetView>
  </sheetViews>
  <sheetFormatPr defaultColWidth="10.8515625" defaultRowHeight="15"/>
  <cols>
    <col min="1" max="1" width="10.8515625" style="1" customWidth="1"/>
    <col min="2" max="2" width="5.140625" style="1" customWidth="1"/>
    <col min="3" max="3" width="60.140625" style="2" customWidth="1"/>
    <col min="4" max="4" width="27.421875" style="2" customWidth="1"/>
    <col min="5" max="5" width="29.00390625" style="2" customWidth="1"/>
    <col min="6" max="6" width="24.421875" style="2" customWidth="1"/>
    <col min="7" max="7" width="28.00390625" style="2" customWidth="1"/>
    <col min="8" max="8" width="26.421875" style="2" customWidth="1"/>
    <col min="9" max="9" width="27.57421875" style="1" customWidth="1"/>
    <col min="10" max="10" width="33.140625" style="1" customWidth="1"/>
    <col min="11" max="11" width="10.8515625" style="1" customWidth="1"/>
    <col min="12" max="12" width="35.00390625" style="1" customWidth="1"/>
    <col min="13" max="119" width="10.8515625" style="1" customWidth="1"/>
    <col min="120" max="16384" width="10.8515625" style="2" customWidth="1"/>
  </cols>
  <sheetData>
    <row r="1" s="1" customFormat="1" ht="18"/>
    <row r="2" spans="3:9" s="1" customFormat="1" ht="27">
      <c r="C2" s="355" t="s">
        <v>186</v>
      </c>
      <c r="D2" s="355"/>
      <c r="E2" s="355"/>
      <c r="F2" s="355"/>
      <c r="G2" s="355"/>
      <c r="H2" s="355"/>
      <c r="I2" s="355"/>
    </row>
    <row r="3" spans="3:9" s="1" customFormat="1" ht="25.5">
      <c r="C3" s="354" t="s">
        <v>187</v>
      </c>
      <c r="D3" s="354"/>
      <c r="E3" s="354"/>
      <c r="F3" s="354"/>
      <c r="G3" s="354"/>
      <c r="H3" s="354"/>
      <c r="I3" s="354"/>
    </row>
    <row r="4" spans="3:9" s="1" customFormat="1" ht="23.25">
      <c r="C4" s="233" t="s">
        <v>188</v>
      </c>
      <c r="D4" s="233"/>
      <c r="E4" s="233"/>
      <c r="F4" s="233"/>
      <c r="G4" s="233"/>
      <c r="H4" s="233"/>
      <c r="I4" s="233"/>
    </row>
    <row r="5" s="1" customFormat="1" ht="18"/>
    <row r="6" spans="3:9" ht="26.25">
      <c r="C6" s="234" t="s">
        <v>174</v>
      </c>
      <c r="D6" s="234"/>
      <c r="E6" s="234"/>
      <c r="F6" s="234"/>
      <c r="G6" s="234"/>
      <c r="H6" s="234"/>
      <c r="I6" s="234"/>
    </row>
    <row r="7" spans="3:9" ht="26.25">
      <c r="C7" s="235" t="s">
        <v>25</v>
      </c>
      <c r="D7" s="235"/>
      <c r="E7" s="235"/>
      <c r="F7" s="235"/>
      <c r="G7" s="235"/>
      <c r="H7" s="235"/>
      <c r="I7" s="235"/>
    </row>
    <row r="8" spans="3:9" ht="23.25">
      <c r="C8" s="236" t="str">
        <f>+ESF!B8</f>
        <v>Al 31 de diciembre de 2018 - 2023</v>
      </c>
      <c r="D8" s="236"/>
      <c r="E8" s="236"/>
      <c r="F8" s="236"/>
      <c r="G8" s="236"/>
      <c r="H8" s="236"/>
      <c r="I8" s="236"/>
    </row>
    <row r="9" spans="2:9" ht="23.25">
      <c r="B9" s="233" t="s">
        <v>28</v>
      </c>
      <c r="C9" s="233"/>
      <c r="D9" s="233"/>
      <c r="E9" s="233"/>
      <c r="F9" s="233"/>
      <c r="G9" s="233"/>
      <c r="H9" s="233"/>
      <c r="I9" s="233"/>
    </row>
    <row r="10" spans="3:8" ht="18">
      <c r="C10" s="3"/>
      <c r="D10" s="3"/>
      <c r="E10" s="3"/>
      <c r="F10" s="3"/>
      <c r="G10" s="3"/>
      <c r="H10" s="3"/>
    </row>
    <row r="11" spans="2:9" ht="24.75" customHeight="1">
      <c r="B11" s="252" t="s">
        <v>113</v>
      </c>
      <c r="C11" s="252"/>
      <c r="D11" s="252"/>
      <c r="E11" s="252"/>
      <c r="F11" s="252"/>
      <c r="G11" s="252"/>
      <c r="H11" s="252"/>
      <c r="I11" s="252"/>
    </row>
    <row r="12" spans="2:9" ht="108.75" customHeight="1">
      <c r="B12" s="253" t="s">
        <v>171</v>
      </c>
      <c r="C12" s="253"/>
      <c r="D12" s="253"/>
      <c r="E12" s="253"/>
      <c r="F12" s="253"/>
      <c r="G12" s="253"/>
      <c r="H12" s="253"/>
      <c r="I12" s="253"/>
    </row>
    <row r="13" spans="2:9" ht="105.75" customHeight="1">
      <c r="B13" s="253" t="s">
        <v>172</v>
      </c>
      <c r="C13" s="253"/>
      <c r="D13" s="253"/>
      <c r="E13" s="253"/>
      <c r="F13" s="253"/>
      <c r="G13" s="253"/>
      <c r="H13" s="253"/>
      <c r="I13" s="253"/>
    </row>
    <row r="14" spans="2:9" ht="113.25" customHeight="1" thickBot="1">
      <c r="B14" s="253" t="s">
        <v>173</v>
      </c>
      <c r="C14" s="253"/>
      <c r="D14" s="253"/>
      <c r="E14" s="253"/>
      <c r="F14" s="253"/>
      <c r="G14" s="253"/>
      <c r="H14" s="253"/>
      <c r="I14" s="253"/>
    </row>
    <row r="15" spans="2:9" ht="27" customHeight="1" thickBot="1">
      <c r="B15" s="261" t="s">
        <v>177</v>
      </c>
      <c r="C15" s="262"/>
      <c r="D15" s="262"/>
      <c r="E15" s="262"/>
      <c r="F15" s="262"/>
      <c r="G15" s="262"/>
      <c r="H15" s="262"/>
      <c r="I15" s="263"/>
    </row>
    <row r="16" spans="2:9" s="1" customFormat="1" ht="27" customHeight="1">
      <c r="B16" s="264" t="s">
        <v>178</v>
      </c>
      <c r="C16" s="264"/>
      <c r="D16" s="264"/>
      <c r="E16" s="264"/>
      <c r="F16" s="264"/>
      <c r="G16" s="264"/>
      <c r="H16" s="264"/>
      <c r="I16" s="264"/>
    </row>
    <row r="17" spans="2:9" s="1" customFormat="1" ht="27" customHeight="1">
      <c r="B17" s="265"/>
      <c r="C17" s="265"/>
      <c r="D17" s="265"/>
      <c r="E17" s="265"/>
      <c r="F17" s="265"/>
      <c r="G17" s="265"/>
      <c r="H17" s="265"/>
      <c r="I17" s="265"/>
    </row>
    <row r="18" spans="2:8" s="1" customFormat="1" ht="27" customHeight="1" thickBot="1">
      <c r="B18" s="195"/>
      <c r="C18" s="195"/>
      <c r="D18" s="195"/>
      <c r="E18" s="195"/>
      <c r="F18" s="195"/>
      <c r="G18" s="195"/>
      <c r="H18" s="195"/>
    </row>
    <row r="19" spans="2:9" ht="15.75" customHeight="1">
      <c r="B19" s="356" t="s">
        <v>135</v>
      </c>
      <c r="C19" s="224" t="s">
        <v>170</v>
      </c>
      <c r="D19" s="225"/>
      <c r="E19" s="225"/>
      <c r="F19" s="225"/>
      <c r="G19" s="225"/>
      <c r="H19" s="225"/>
      <c r="I19" s="226"/>
    </row>
    <row r="20" spans="2:9" ht="15.75" customHeight="1">
      <c r="B20" s="357"/>
      <c r="C20" s="240" t="s">
        <v>128</v>
      </c>
      <c r="D20" s="241"/>
      <c r="E20" s="241"/>
      <c r="F20" s="241"/>
      <c r="G20" s="241"/>
      <c r="H20" s="241"/>
      <c r="I20" s="242"/>
    </row>
    <row r="21" spans="2:9" ht="18.75" customHeight="1">
      <c r="B21" s="357"/>
      <c r="C21" s="243" t="s">
        <v>110</v>
      </c>
      <c r="D21" s="244"/>
      <c r="E21" s="244"/>
      <c r="F21" s="244"/>
      <c r="G21" s="244"/>
      <c r="H21" s="244"/>
      <c r="I21" s="245"/>
    </row>
    <row r="22" spans="2:9" ht="18">
      <c r="B22" s="357"/>
      <c r="C22" s="38" t="s">
        <v>35</v>
      </c>
      <c r="D22" s="4">
        <v>2018</v>
      </c>
      <c r="E22" s="4">
        <v>2019</v>
      </c>
      <c r="F22" s="4">
        <v>2020</v>
      </c>
      <c r="G22" s="4">
        <v>2021</v>
      </c>
      <c r="H22" s="4">
        <v>2022</v>
      </c>
      <c r="I22" s="5">
        <v>2023</v>
      </c>
    </row>
    <row r="23" spans="2:9" ht="18">
      <c r="B23" s="357"/>
      <c r="C23" s="215" t="s">
        <v>97</v>
      </c>
      <c r="D23" s="6">
        <f>+ESF!C19</f>
        <v>58547170549</v>
      </c>
      <c r="E23" s="6">
        <f>+ESF!E19</f>
        <v>251277586127</v>
      </c>
      <c r="F23" s="7">
        <f>+ESF!G19</f>
        <v>379266042332</v>
      </c>
      <c r="G23" s="7">
        <f>+ESF!I19</f>
        <v>366503053974</v>
      </c>
      <c r="H23" s="7">
        <f>+ESF!K19</f>
        <v>451581861840</v>
      </c>
      <c r="I23" s="8">
        <f>+ESF!M19</f>
        <v>459004399593</v>
      </c>
    </row>
    <row r="24" spans="2:9" ht="18">
      <c r="B24" s="357"/>
      <c r="C24" s="215" t="s">
        <v>42</v>
      </c>
      <c r="D24" s="6">
        <f>+ESF!C34</f>
        <v>150314390136</v>
      </c>
      <c r="E24" s="6">
        <f>+ESF!E34</f>
        <v>147086461448</v>
      </c>
      <c r="F24" s="7">
        <f>+ESF!G34</f>
        <v>154202903198</v>
      </c>
      <c r="G24" s="7">
        <f>+ESF!I34</f>
        <v>226106459915</v>
      </c>
      <c r="H24" s="7">
        <f>+ESF!K34</f>
        <v>342790771490</v>
      </c>
      <c r="I24" s="8">
        <f>+ESF!M34</f>
        <v>314021308182</v>
      </c>
    </row>
    <row r="25" spans="2:9" ht="18.75" thickBot="1">
      <c r="B25" s="357"/>
      <c r="C25" s="216" t="s">
        <v>140</v>
      </c>
      <c r="D25" s="9">
        <f aca="true" t="shared" si="0" ref="D25:I25">+D23-D24</f>
        <v>-91767219587</v>
      </c>
      <c r="E25" s="9">
        <f t="shared" si="0"/>
        <v>104191124679</v>
      </c>
      <c r="F25" s="9">
        <f t="shared" si="0"/>
        <v>225063139134</v>
      </c>
      <c r="G25" s="9">
        <f t="shared" si="0"/>
        <v>140396594059</v>
      </c>
      <c r="H25" s="9">
        <f t="shared" si="0"/>
        <v>108791090350</v>
      </c>
      <c r="I25" s="10">
        <f t="shared" si="0"/>
        <v>144983091411</v>
      </c>
    </row>
    <row r="26" spans="2:8" s="1" customFormat="1" ht="18">
      <c r="B26" s="357"/>
      <c r="C26" s="11"/>
      <c r="D26" s="12"/>
      <c r="E26" s="12"/>
      <c r="F26" s="12"/>
      <c r="G26" s="12"/>
      <c r="H26" s="12"/>
    </row>
    <row r="27" s="1" customFormat="1" ht="18.75" thickBot="1">
      <c r="B27" s="357"/>
    </row>
    <row r="28" spans="2:9" ht="15" customHeight="1">
      <c r="B28" s="357"/>
      <c r="C28" s="224" t="s">
        <v>133</v>
      </c>
      <c r="D28" s="225"/>
      <c r="E28" s="225"/>
      <c r="F28" s="225"/>
      <c r="G28" s="225"/>
      <c r="H28" s="225"/>
      <c r="I28" s="226"/>
    </row>
    <row r="29" spans="2:9" ht="15" customHeight="1">
      <c r="B29" s="357"/>
      <c r="C29" s="240" t="s">
        <v>129</v>
      </c>
      <c r="D29" s="241"/>
      <c r="E29" s="241"/>
      <c r="F29" s="241"/>
      <c r="G29" s="241"/>
      <c r="H29" s="241"/>
      <c r="I29" s="242"/>
    </row>
    <row r="30" spans="2:9" ht="42" customHeight="1">
      <c r="B30" s="357"/>
      <c r="C30" s="243" t="s">
        <v>131</v>
      </c>
      <c r="D30" s="244"/>
      <c r="E30" s="244"/>
      <c r="F30" s="244"/>
      <c r="G30" s="244"/>
      <c r="H30" s="244"/>
      <c r="I30" s="245"/>
    </row>
    <row r="31" spans="2:9" ht="18">
      <c r="B31" s="357"/>
      <c r="C31" s="38" t="s">
        <v>35</v>
      </c>
      <c r="D31" s="4">
        <f aca="true" t="shared" si="1" ref="D31:E33">+D22</f>
        <v>2018</v>
      </c>
      <c r="E31" s="4">
        <f t="shared" si="1"/>
        <v>2019</v>
      </c>
      <c r="F31" s="4">
        <v>2020</v>
      </c>
      <c r="G31" s="4">
        <v>2021</v>
      </c>
      <c r="H31" s="4">
        <v>2022</v>
      </c>
      <c r="I31" s="5">
        <v>2023</v>
      </c>
    </row>
    <row r="32" spans="2:9" ht="18">
      <c r="B32" s="357"/>
      <c r="C32" s="215" t="str">
        <f>+C23</f>
        <v>Activos corrientes</v>
      </c>
      <c r="D32" s="6">
        <f t="shared" si="1"/>
        <v>58547170549</v>
      </c>
      <c r="E32" s="6">
        <f t="shared" si="1"/>
        <v>251277586127</v>
      </c>
      <c r="F32" s="7">
        <f>+ESF!G19</f>
        <v>379266042332</v>
      </c>
      <c r="G32" s="7">
        <f>+ESF!I19</f>
        <v>366503053974</v>
      </c>
      <c r="H32" s="7">
        <f>+H23</f>
        <v>451581861840</v>
      </c>
      <c r="I32" s="8">
        <f>+I23</f>
        <v>459004399593</v>
      </c>
    </row>
    <row r="33" spans="2:9" ht="18">
      <c r="B33" s="357"/>
      <c r="C33" s="215" t="str">
        <f>+C24</f>
        <v>Pasivos corrientes</v>
      </c>
      <c r="D33" s="6">
        <f t="shared" si="1"/>
        <v>150314390136</v>
      </c>
      <c r="E33" s="6">
        <f t="shared" si="1"/>
        <v>147086461448</v>
      </c>
      <c r="F33" s="7">
        <f>+ESF!G34</f>
        <v>154202903198</v>
      </c>
      <c r="G33" s="7">
        <f>+ESF!I34</f>
        <v>226106459915</v>
      </c>
      <c r="H33" s="7">
        <f>+H24</f>
        <v>342790771490</v>
      </c>
      <c r="I33" s="8">
        <f>+I24</f>
        <v>314021308182</v>
      </c>
    </row>
    <row r="34" spans="2:9" ht="18.75" thickBot="1">
      <c r="B34" s="357"/>
      <c r="C34" s="216" t="s">
        <v>141</v>
      </c>
      <c r="D34" s="13">
        <f aca="true" t="shared" si="2" ref="D34:I34">+D32/D33</f>
        <v>0.3894981079058915</v>
      </c>
      <c r="E34" s="13">
        <f t="shared" si="2"/>
        <v>1.7083665189391688</v>
      </c>
      <c r="F34" s="13">
        <f t="shared" si="2"/>
        <v>2.459525952277396</v>
      </c>
      <c r="G34" s="14">
        <f t="shared" si="2"/>
        <v>1.6209313706109023</v>
      </c>
      <c r="H34" s="14">
        <f t="shared" si="2"/>
        <v>1.3173687841044277</v>
      </c>
      <c r="I34" s="15">
        <f t="shared" si="2"/>
        <v>1.4616982594282135</v>
      </c>
    </row>
    <row r="35" spans="2:11" s="1" customFormat="1" ht="18">
      <c r="B35" s="357"/>
      <c r="C35" s="1" t="s">
        <v>111</v>
      </c>
      <c r="H35" s="16"/>
      <c r="K35" s="16"/>
    </row>
    <row r="36" spans="2:11" s="1" customFormat="1" ht="18">
      <c r="B36" s="357"/>
      <c r="H36" s="16"/>
      <c r="K36" s="16"/>
    </row>
    <row r="37" s="1" customFormat="1" ht="18.75" thickBot="1">
      <c r="B37" s="357"/>
    </row>
    <row r="38" spans="2:9" ht="15" customHeight="1">
      <c r="B38" s="357"/>
      <c r="C38" s="237" t="s">
        <v>142</v>
      </c>
      <c r="D38" s="238"/>
      <c r="E38" s="238"/>
      <c r="F38" s="238"/>
      <c r="G38" s="238"/>
      <c r="H38" s="238"/>
      <c r="I38" s="239"/>
    </row>
    <row r="39" spans="2:9" ht="15" customHeight="1">
      <c r="B39" s="357"/>
      <c r="C39" s="227" t="s">
        <v>114</v>
      </c>
      <c r="D39" s="228"/>
      <c r="E39" s="228"/>
      <c r="F39" s="228"/>
      <c r="G39" s="228"/>
      <c r="H39" s="228"/>
      <c r="I39" s="229"/>
    </row>
    <row r="40" spans="2:9" ht="15" customHeight="1">
      <c r="B40" s="357"/>
      <c r="C40" s="227" t="s">
        <v>115</v>
      </c>
      <c r="D40" s="228"/>
      <c r="E40" s="228"/>
      <c r="F40" s="228"/>
      <c r="G40" s="228"/>
      <c r="H40" s="228"/>
      <c r="I40" s="229"/>
    </row>
    <row r="41" spans="2:9" ht="15" customHeight="1">
      <c r="B41" s="357"/>
      <c r="C41" s="227" t="s">
        <v>121</v>
      </c>
      <c r="D41" s="228"/>
      <c r="E41" s="228"/>
      <c r="F41" s="228"/>
      <c r="G41" s="228"/>
      <c r="H41" s="228"/>
      <c r="I41" s="229"/>
    </row>
    <row r="42" spans="2:9" ht="111" customHeight="1">
      <c r="B42" s="357"/>
      <c r="C42" s="249" t="s">
        <v>120</v>
      </c>
      <c r="D42" s="250"/>
      <c r="E42" s="250"/>
      <c r="F42" s="250"/>
      <c r="G42" s="250"/>
      <c r="H42" s="250"/>
      <c r="I42" s="251"/>
    </row>
    <row r="43" spans="2:9" ht="18">
      <c r="B43" s="357"/>
      <c r="C43" s="38" t="str">
        <f>+C31</f>
        <v>Cuentas</v>
      </c>
      <c r="D43" s="4">
        <f>+D31</f>
        <v>2018</v>
      </c>
      <c r="E43" s="4">
        <f>+E31</f>
        <v>2019</v>
      </c>
      <c r="F43" s="4">
        <v>2020</v>
      </c>
      <c r="G43" s="4">
        <v>2021</v>
      </c>
      <c r="H43" s="4">
        <v>2022</v>
      </c>
      <c r="I43" s="5">
        <v>2023</v>
      </c>
    </row>
    <row r="44" spans="2:9" ht="18">
      <c r="B44" s="357"/>
      <c r="C44" s="215" t="str">
        <f>+C23</f>
        <v>Activos corrientes</v>
      </c>
      <c r="D44" s="6">
        <f>+ESF!C19</f>
        <v>58547170549</v>
      </c>
      <c r="E44" s="6">
        <f>+ESF!E19</f>
        <v>251277586127</v>
      </c>
      <c r="F44" s="7">
        <f>+ESF!G19</f>
        <v>379266042332</v>
      </c>
      <c r="G44" s="7">
        <f>+ESF!I19</f>
        <v>366503053974</v>
      </c>
      <c r="H44" s="7">
        <f>+ESF!K19</f>
        <v>451581861840</v>
      </c>
      <c r="I44" s="8">
        <f>+I32</f>
        <v>459004399593</v>
      </c>
    </row>
    <row r="45" spans="2:9" ht="18">
      <c r="B45" s="357"/>
      <c r="C45" s="215" t="s">
        <v>41</v>
      </c>
      <c r="D45" s="6">
        <f>+ESF!C17</f>
        <v>3063122169</v>
      </c>
      <c r="E45" s="6">
        <f>+ESF!E17</f>
        <v>5103383450</v>
      </c>
      <c r="F45" s="7">
        <f>+ESF!G17</f>
        <v>4737445893</v>
      </c>
      <c r="G45" s="7">
        <f>+ESF!I17</f>
        <v>19910667905</v>
      </c>
      <c r="H45" s="7">
        <f>+ESF!K17</f>
        <v>32623335017</v>
      </c>
      <c r="I45" s="8">
        <f>+ESF!M17</f>
        <v>28600741785</v>
      </c>
    </row>
    <row r="46" spans="2:9" ht="18">
      <c r="B46" s="357"/>
      <c r="C46" s="215" t="s">
        <v>40</v>
      </c>
      <c r="D46" s="6">
        <f>+ESF!C14</f>
        <v>40104699382</v>
      </c>
      <c r="E46" s="6">
        <f>+ESF!E14</f>
        <v>54977876734</v>
      </c>
      <c r="F46" s="7">
        <f>+ESF!G14</f>
        <v>173074676912</v>
      </c>
      <c r="G46" s="7">
        <f>+ESF!I14</f>
        <v>146973278604</v>
      </c>
      <c r="H46" s="7">
        <f>+ESF!K14</f>
        <v>169335100215</v>
      </c>
      <c r="I46" s="8">
        <f>+ESF!M14</f>
        <v>145129916498</v>
      </c>
    </row>
    <row r="47" spans="2:9" ht="18">
      <c r="B47" s="357"/>
      <c r="C47" s="215" t="s">
        <v>93</v>
      </c>
      <c r="D47" s="6">
        <f>+ESF!C15</f>
        <v>0</v>
      </c>
      <c r="E47" s="6">
        <f>+ESF!E15</f>
        <v>0</v>
      </c>
      <c r="F47" s="7">
        <f>+ESF!G15</f>
        <v>0</v>
      </c>
      <c r="G47" s="7">
        <f>+ESF!I15</f>
        <v>821212701</v>
      </c>
      <c r="H47" s="7">
        <f>+ESF!K15</f>
        <v>3693617709</v>
      </c>
      <c r="I47" s="8">
        <f>+ESF!M15</f>
        <v>1831568692</v>
      </c>
    </row>
    <row r="48" spans="2:9" ht="18">
      <c r="B48" s="357"/>
      <c r="C48" s="215" t="s">
        <v>44</v>
      </c>
      <c r="D48" s="6">
        <f>+ESF!C16</f>
        <v>15181426797</v>
      </c>
      <c r="E48" s="6">
        <f>+ESF!E16</f>
        <v>190942065698</v>
      </c>
      <c r="F48" s="7">
        <f>+ESF!G16</f>
        <v>200968914816</v>
      </c>
      <c r="G48" s="7">
        <f>+ESF!I16</f>
        <v>197461503156</v>
      </c>
      <c r="H48" s="7">
        <f>+ESF!K16</f>
        <v>242789022559</v>
      </c>
      <c r="I48" s="8">
        <f>+ESF!M16</f>
        <v>278334424074</v>
      </c>
    </row>
    <row r="49" spans="2:9" ht="18">
      <c r="B49" s="357"/>
      <c r="C49" s="215" t="s">
        <v>43</v>
      </c>
      <c r="D49" s="6">
        <f>+ESF!C18</f>
        <v>197922201</v>
      </c>
      <c r="E49" s="6">
        <f>+ESF!E18</f>
        <v>254260245</v>
      </c>
      <c r="F49" s="7">
        <f>+ESF!G18</f>
        <v>485004711</v>
      </c>
      <c r="G49" s="7">
        <f>+ESF!I18</f>
        <v>1336391608</v>
      </c>
      <c r="H49" s="7">
        <f>+ESF!K18</f>
        <v>3140786340</v>
      </c>
      <c r="I49" s="8">
        <f>+ESF!M18</f>
        <v>5107748544</v>
      </c>
    </row>
    <row r="50" spans="2:9" ht="18">
      <c r="B50" s="357"/>
      <c r="C50" s="215" t="s">
        <v>42</v>
      </c>
      <c r="D50" s="6">
        <f>+D33</f>
        <v>150314390136</v>
      </c>
      <c r="E50" s="6">
        <f>+E33</f>
        <v>147086461448</v>
      </c>
      <c r="F50" s="7">
        <f>+ESF!G34</f>
        <v>154202903198</v>
      </c>
      <c r="G50" s="7">
        <f>+ESF!I34</f>
        <v>226106459915</v>
      </c>
      <c r="H50" s="7">
        <f>+ESF!K34</f>
        <v>342790771490</v>
      </c>
      <c r="I50" s="8">
        <f>+ESF!M34</f>
        <v>314021308182</v>
      </c>
    </row>
    <row r="51" spans="2:9" ht="15.75" customHeight="1">
      <c r="B51" s="357"/>
      <c r="C51" s="217" t="s">
        <v>180</v>
      </c>
      <c r="D51" s="17">
        <f>+(D44-D45-D49)/D50</f>
        <v>0.36780328303217513</v>
      </c>
      <c r="E51" s="17">
        <f>+(E44-E45-E49)/E50</f>
        <v>1.671941387473931</v>
      </c>
      <c r="F51" s="17">
        <f>+(F44-F45-F49)/F50</f>
        <v>2.4256585574638603</v>
      </c>
      <c r="G51" s="17">
        <f>+(G44-G45-G49)/G50</f>
        <v>1.526962098255803</v>
      </c>
      <c r="H51" s="17">
        <f>+(H44-H45-H49)/H50</f>
        <v>1.213036566520083</v>
      </c>
      <c r="I51" s="17">
        <f>+(I44-I45-I49)/I50</f>
        <v>1.3543536638523512</v>
      </c>
    </row>
    <row r="52" spans="2:10" ht="18" customHeight="1">
      <c r="B52" s="357"/>
      <c r="C52" s="217" t="s">
        <v>181</v>
      </c>
      <c r="D52" s="17">
        <f aca="true" t="shared" si="3" ref="D52:I52">+(D46+D48)/D50</f>
        <v>0.36780328303217513</v>
      </c>
      <c r="E52" s="17">
        <f t="shared" si="3"/>
        <v>1.671941387473931</v>
      </c>
      <c r="F52" s="17">
        <f t="shared" si="3"/>
        <v>2.4256585574638603</v>
      </c>
      <c r="G52" s="17">
        <f t="shared" si="3"/>
        <v>1.5233301246213091</v>
      </c>
      <c r="H52" s="17">
        <f t="shared" si="3"/>
        <v>1.2022614289837223</v>
      </c>
      <c r="I52" s="18">
        <f t="shared" si="3"/>
        <v>1.3485210383448538</v>
      </c>
      <c r="J52" s="19"/>
    </row>
    <row r="53" spans="2:9" ht="36.75" thickBot="1">
      <c r="B53" s="358"/>
      <c r="C53" s="218" t="s">
        <v>182</v>
      </c>
      <c r="D53" s="20">
        <f aca="true" t="shared" si="4" ref="D53:I53">+D46/D50</f>
        <v>0.2668054558563186</v>
      </c>
      <c r="E53" s="20">
        <f t="shared" si="4"/>
        <v>0.3737793145118018</v>
      </c>
      <c r="F53" s="20">
        <f t="shared" si="4"/>
        <v>1.1223827393818144</v>
      </c>
      <c r="G53" s="20">
        <f t="shared" si="4"/>
        <v>0.6500180430901954</v>
      </c>
      <c r="H53" s="20">
        <f t="shared" si="4"/>
        <v>0.49398967037226643</v>
      </c>
      <c r="I53" s="21">
        <f t="shared" si="4"/>
        <v>0.46216582351757424</v>
      </c>
    </row>
    <row r="54" s="1" customFormat="1" ht="18"/>
    <row r="55" s="1" customFormat="1" ht="18"/>
    <row r="56" s="1" customFormat="1" ht="18.75" thickBot="1"/>
    <row r="57" spans="2:9" ht="15.75" customHeight="1">
      <c r="B57" s="356" t="s">
        <v>136</v>
      </c>
      <c r="C57" s="224" t="s">
        <v>36</v>
      </c>
      <c r="D57" s="225"/>
      <c r="E57" s="225"/>
      <c r="F57" s="225"/>
      <c r="G57" s="225"/>
      <c r="H57" s="225"/>
      <c r="I57" s="226"/>
    </row>
    <row r="58" spans="2:9" ht="15.75" customHeight="1">
      <c r="B58" s="357"/>
      <c r="C58" s="227" t="s">
        <v>117</v>
      </c>
      <c r="D58" s="228"/>
      <c r="E58" s="228"/>
      <c r="F58" s="228"/>
      <c r="G58" s="228"/>
      <c r="H58" s="228"/>
      <c r="I58" s="229"/>
    </row>
    <row r="59" spans="2:9" ht="15.75" customHeight="1">
      <c r="B59" s="357"/>
      <c r="C59" s="227" t="s">
        <v>116</v>
      </c>
      <c r="D59" s="228"/>
      <c r="E59" s="228"/>
      <c r="F59" s="228"/>
      <c r="G59" s="228"/>
      <c r="H59" s="228"/>
      <c r="I59" s="229"/>
    </row>
    <row r="60" spans="2:9" ht="75" customHeight="1">
      <c r="B60" s="357"/>
      <c r="C60" s="246" t="s">
        <v>143</v>
      </c>
      <c r="D60" s="247"/>
      <c r="E60" s="247"/>
      <c r="F60" s="247"/>
      <c r="G60" s="247"/>
      <c r="H60" s="247"/>
      <c r="I60" s="248"/>
    </row>
    <row r="61" spans="2:9" ht="18">
      <c r="B61" s="357"/>
      <c r="C61" s="38" t="str">
        <f>+C43</f>
        <v>Cuentas</v>
      </c>
      <c r="D61" s="4">
        <f>+D43</f>
        <v>2018</v>
      </c>
      <c r="E61" s="4">
        <f>+E43</f>
        <v>2019</v>
      </c>
      <c r="F61" s="4">
        <v>2020</v>
      </c>
      <c r="G61" s="4">
        <v>2021</v>
      </c>
      <c r="H61" s="4">
        <v>2022</v>
      </c>
      <c r="I61" s="5">
        <v>2023</v>
      </c>
    </row>
    <row r="62" spans="2:9" ht="18">
      <c r="B62" s="357"/>
      <c r="C62" s="215" t="s">
        <v>95</v>
      </c>
      <c r="D62" s="22">
        <f>+ESF!C40</f>
        <v>1655532279628</v>
      </c>
      <c r="E62" s="22">
        <f>+ESF!E40</f>
        <v>1933794576641</v>
      </c>
      <c r="F62" s="7">
        <f>+ESF!G40</f>
        <v>2651656528655</v>
      </c>
      <c r="G62" s="7">
        <f>+ESF!I40</f>
        <v>2860557485933</v>
      </c>
      <c r="H62" s="7">
        <f>+ESF!K40</f>
        <v>3103547141768</v>
      </c>
      <c r="I62" s="8">
        <f>+ESF!M40</f>
        <v>3387484294535</v>
      </c>
    </row>
    <row r="63" spans="2:9" ht="18">
      <c r="B63" s="357"/>
      <c r="C63" s="215" t="s">
        <v>96</v>
      </c>
      <c r="D63" s="22">
        <f>+ESF!C27</f>
        <v>1224500784194</v>
      </c>
      <c r="E63" s="22">
        <f>+ESF!E27</f>
        <v>1516519350226</v>
      </c>
      <c r="F63" s="7">
        <f>+ESF!G27</f>
        <v>1921828671770</v>
      </c>
      <c r="G63" s="7">
        <f>+ESF!I27</f>
        <v>2012454667188</v>
      </c>
      <c r="H63" s="7">
        <f>+ESF!K27</f>
        <v>2195129865923</v>
      </c>
      <c r="I63" s="8">
        <f>+ESF!M27</f>
        <v>2371715226956</v>
      </c>
    </row>
    <row r="64" spans="2:9" ht="22.5" customHeight="1">
      <c r="B64" s="357"/>
      <c r="C64" s="219" t="s">
        <v>134</v>
      </c>
      <c r="D64" s="23">
        <f aca="true" t="shared" si="5" ref="D64:I64">+D62/D63</f>
        <v>1.3520058957885575</v>
      </c>
      <c r="E64" s="23">
        <f t="shared" si="5"/>
        <v>1.275153249019088</v>
      </c>
      <c r="F64" s="23">
        <f t="shared" si="5"/>
        <v>1.3797569822979225</v>
      </c>
      <c r="G64" s="23">
        <f t="shared" si="5"/>
        <v>1.4214270425927422</v>
      </c>
      <c r="H64" s="23">
        <f t="shared" si="5"/>
        <v>1.4138330446627276</v>
      </c>
      <c r="I64" s="24">
        <f t="shared" si="5"/>
        <v>1.4282845832561013</v>
      </c>
    </row>
    <row r="65" spans="2:10" ht="36.75" customHeight="1" thickBot="1">
      <c r="B65" s="357"/>
      <c r="C65" s="220" t="s">
        <v>199</v>
      </c>
      <c r="D65" s="25">
        <f aca="true" t="shared" si="6" ref="D65:I65">+D63/D62</f>
        <v>0.7396417449916148</v>
      </c>
      <c r="E65" s="25">
        <f t="shared" si="6"/>
        <v>0.7842194659890882</v>
      </c>
      <c r="F65" s="25">
        <f t="shared" si="6"/>
        <v>0.7247653121744275</v>
      </c>
      <c r="G65" s="25">
        <f t="shared" si="6"/>
        <v>0.703518344617926</v>
      </c>
      <c r="H65" s="25">
        <f t="shared" si="6"/>
        <v>0.7072970912478226</v>
      </c>
      <c r="I65" s="31">
        <f t="shared" si="6"/>
        <v>0.7001405824322989</v>
      </c>
      <c r="J65" s="26"/>
    </row>
    <row r="66" s="1" customFormat="1" ht="15.75" customHeight="1">
      <c r="B66" s="357"/>
    </row>
    <row r="67" s="1" customFormat="1" ht="15.75" customHeight="1">
      <c r="B67" s="357"/>
    </row>
    <row r="68" s="1" customFormat="1" ht="18.75" thickBot="1">
      <c r="B68" s="357"/>
    </row>
    <row r="69" spans="2:9" ht="15.75" customHeight="1">
      <c r="B69" s="357"/>
      <c r="C69" s="224" t="s">
        <v>37</v>
      </c>
      <c r="D69" s="225"/>
      <c r="E69" s="225"/>
      <c r="F69" s="225"/>
      <c r="G69" s="225"/>
      <c r="H69" s="225"/>
      <c r="I69" s="226"/>
    </row>
    <row r="70" spans="2:9" ht="15.75" customHeight="1">
      <c r="B70" s="357"/>
      <c r="C70" s="227" t="s">
        <v>118</v>
      </c>
      <c r="D70" s="228"/>
      <c r="E70" s="228"/>
      <c r="F70" s="228"/>
      <c r="G70" s="228"/>
      <c r="H70" s="228"/>
      <c r="I70" s="229"/>
    </row>
    <row r="71" spans="2:9" ht="15.75" customHeight="1">
      <c r="B71" s="357"/>
      <c r="C71" s="227" t="s">
        <v>119</v>
      </c>
      <c r="D71" s="228"/>
      <c r="E71" s="228"/>
      <c r="F71" s="228"/>
      <c r="G71" s="228"/>
      <c r="H71" s="228"/>
      <c r="I71" s="229"/>
    </row>
    <row r="72" spans="2:9" ht="25.5" customHeight="1">
      <c r="B72" s="357"/>
      <c r="C72" s="243" t="s">
        <v>112</v>
      </c>
      <c r="D72" s="244"/>
      <c r="E72" s="244"/>
      <c r="F72" s="244"/>
      <c r="G72" s="244"/>
      <c r="H72" s="244"/>
      <c r="I72" s="245"/>
    </row>
    <row r="73" spans="2:13" ht="18">
      <c r="B73" s="357"/>
      <c r="C73" s="38" t="s">
        <v>35</v>
      </c>
      <c r="D73" s="4">
        <f>+D61</f>
        <v>2018</v>
      </c>
      <c r="E73" s="4">
        <f>+E61</f>
        <v>2019</v>
      </c>
      <c r="F73" s="4">
        <v>2020</v>
      </c>
      <c r="G73" s="4">
        <v>2021</v>
      </c>
      <c r="H73" s="4">
        <v>2022</v>
      </c>
      <c r="I73" s="5">
        <v>2023</v>
      </c>
      <c r="M73" s="27"/>
    </row>
    <row r="74" spans="2:9" ht="18">
      <c r="B74" s="357"/>
      <c r="C74" s="215" t="str">
        <f>+C33</f>
        <v>Pasivos corrientes</v>
      </c>
      <c r="D74" s="22">
        <f>+D50</f>
        <v>150314390136</v>
      </c>
      <c r="E74" s="22">
        <f>+E50</f>
        <v>147086461448</v>
      </c>
      <c r="F74" s="7">
        <f>+ESF!G34</f>
        <v>154202903198</v>
      </c>
      <c r="G74" s="7">
        <f>+ESF!I34</f>
        <v>226106459915</v>
      </c>
      <c r="H74" s="7">
        <f>+ESF!K34</f>
        <v>342790771490</v>
      </c>
      <c r="I74" s="8">
        <f>+ESF!M34</f>
        <v>314021308182</v>
      </c>
    </row>
    <row r="75" spans="2:9" ht="18">
      <c r="B75" s="357"/>
      <c r="C75" s="215" t="s">
        <v>98</v>
      </c>
      <c r="D75" s="22">
        <f>+ESF!C39</f>
        <v>1505217889492</v>
      </c>
      <c r="E75" s="22">
        <f>+ESF!E39</f>
        <v>1786708115193</v>
      </c>
      <c r="F75" s="7">
        <f>+ESF!G39</f>
        <v>2497453625457</v>
      </c>
      <c r="G75" s="7">
        <f>+ESF!I39</f>
        <v>2634451026018</v>
      </c>
      <c r="H75" s="7">
        <f>+ESF!K39</f>
        <v>2760756370278</v>
      </c>
      <c r="I75" s="8">
        <f>+ESF!M39</f>
        <v>3073462986353</v>
      </c>
    </row>
    <row r="76" spans="2:9" ht="18">
      <c r="B76" s="357"/>
      <c r="C76" s="221" t="str">
        <f>+C63</f>
        <v>Total de activos</v>
      </c>
      <c r="D76" s="28">
        <f>+D63</f>
        <v>1224500784194</v>
      </c>
      <c r="E76" s="28">
        <f>++E63</f>
        <v>1516519350226</v>
      </c>
      <c r="F76" s="7">
        <f>+ESF!G27</f>
        <v>1921828671770</v>
      </c>
      <c r="G76" s="7">
        <f>+ESF!I27</f>
        <v>2012454667188</v>
      </c>
      <c r="H76" s="7">
        <f>+ESF!K27</f>
        <v>2195129865923</v>
      </c>
      <c r="I76" s="8">
        <f>+ESF!M27</f>
        <v>2371715226956</v>
      </c>
    </row>
    <row r="77" spans="2:9" ht="39.75" customHeight="1">
      <c r="B77" s="357"/>
      <c r="C77" s="217" t="s">
        <v>200</v>
      </c>
      <c r="D77" s="29">
        <f aca="true" t="shared" si="7" ref="D77:I77">+D74/D76</f>
        <v>0.1227556503648473</v>
      </c>
      <c r="E77" s="29">
        <f t="shared" si="7"/>
        <v>0.09698950522858833</v>
      </c>
      <c r="F77" s="29">
        <f t="shared" si="7"/>
        <v>0.08023759113551962</v>
      </c>
      <c r="G77" s="29">
        <f t="shared" si="7"/>
        <v>0.11235356681645815</v>
      </c>
      <c r="H77" s="29">
        <f t="shared" si="7"/>
        <v>0.1561596772981195</v>
      </c>
      <c r="I77" s="30">
        <f t="shared" si="7"/>
        <v>0.13240261925755462</v>
      </c>
    </row>
    <row r="78" spans="2:9" ht="36" customHeight="1" thickBot="1">
      <c r="B78" s="357"/>
      <c r="C78" s="218" t="s">
        <v>201</v>
      </c>
      <c r="D78" s="25">
        <f aca="true" t="shared" si="8" ref="D78:I78">+D75/D76</f>
        <v>1.2292502454237102</v>
      </c>
      <c r="E78" s="25">
        <f t="shared" si="8"/>
        <v>1.1781637437904997</v>
      </c>
      <c r="F78" s="25">
        <f t="shared" si="8"/>
        <v>1.299519391162403</v>
      </c>
      <c r="G78" s="25">
        <f t="shared" si="8"/>
        <v>1.309073475776284</v>
      </c>
      <c r="H78" s="25">
        <f t="shared" si="8"/>
        <v>1.257673367364608</v>
      </c>
      <c r="I78" s="31">
        <f t="shared" si="8"/>
        <v>1.2958819639985466</v>
      </c>
    </row>
    <row r="79" s="1" customFormat="1" ht="18">
      <c r="B79" s="357"/>
    </row>
    <row r="80" s="1" customFormat="1" ht="18">
      <c r="B80" s="357"/>
    </row>
    <row r="81" s="1" customFormat="1" ht="18.75" thickBot="1">
      <c r="B81" s="357"/>
    </row>
    <row r="82" spans="2:9" ht="15" customHeight="1">
      <c r="B82" s="357"/>
      <c r="C82" s="224" t="s">
        <v>122</v>
      </c>
      <c r="D82" s="225"/>
      <c r="E82" s="225"/>
      <c r="F82" s="225"/>
      <c r="G82" s="225"/>
      <c r="H82" s="225"/>
      <c r="I82" s="226"/>
    </row>
    <row r="83" spans="2:9" ht="19.5" customHeight="1">
      <c r="B83" s="357"/>
      <c r="C83" s="227" t="s">
        <v>123</v>
      </c>
      <c r="D83" s="228"/>
      <c r="E83" s="228"/>
      <c r="F83" s="228"/>
      <c r="G83" s="228"/>
      <c r="H83" s="228"/>
      <c r="I83" s="229"/>
    </row>
    <row r="84" spans="2:9" ht="19.5" customHeight="1">
      <c r="B84" s="357"/>
      <c r="C84" s="227" t="s">
        <v>124</v>
      </c>
      <c r="D84" s="228"/>
      <c r="E84" s="228"/>
      <c r="F84" s="228"/>
      <c r="G84" s="228"/>
      <c r="H84" s="228"/>
      <c r="I84" s="229"/>
    </row>
    <row r="85" spans="2:9" ht="33.75" customHeight="1">
      <c r="B85" s="357"/>
      <c r="C85" s="243" t="s">
        <v>125</v>
      </c>
      <c r="D85" s="244"/>
      <c r="E85" s="244"/>
      <c r="F85" s="244"/>
      <c r="G85" s="244"/>
      <c r="H85" s="244"/>
      <c r="I85" s="245"/>
    </row>
    <row r="86" spans="2:9" ht="18">
      <c r="B86" s="357"/>
      <c r="C86" s="38" t="s">
        <v>35</v>
      </c>
      <c r="D86" s="4">
        <f aca="true" t="shared" si="9" ref="D86:H88">+D73</f>
        <v>2018</v>
      </c>
      <c r="E86" s="4">
        <f t="shared" si="9"/>
        <v>2019</v>
      </c>
      <c r="F86" s="4">
        <f t="shared" si="9"/>
        <v>2020</v>
      </c>
      <c r="G86" s="4">
        <f t="shared" si="9"/>
        <v>2021</v>
      </c>
      <c r="H86" s="4">
        <f t="shared" si="9"/>
        <v>2022</v>
      </c>
      <c r="I86" s="5">
        <f>+I73</f>
        <v>2023</v>
      </c>
    </row>
    <row r="87" spans="2:9" ht="18">
      <c r="B87" s="357"/>
      <c r="C87" s="215" t="str">
        <f>+C74</f>
        <v>Pasivos corrientes</v>
      </c>
      <c r="D87" s="6">
        <f t="shared" si="9"/>
        <v>150314390136</v>
      </c>
      <c r="E87" s="6">
        <f t="shared" si="9"/>
        <v>147086461448</v>
      </c>
      <c r="F87" s="6">
        <f t="shared" si="9"/>
        <v>154202903198</v>
      </c>
      <c r="G87" s="6">
        <f t="shared" si="9"/>
        <v>226106459915</v>
      </c>
      <c r="H87" s="6">
        <f t="shared" si="9"/>
        <v>342790771490</v>
      </c>
      <c r="I87" s="47">
        <f>+I74</f>
        <v>314021308182</v>
      </c>
    </row>
    <row r="88" spans="2:9" ht="18">
      <c r="B88" s="357"/>
      <c r="C88" s="215" t="s">
        <v>98</v>
      </c>
      <c r="D88" s="6">
        <f t="shared" si="9"/>
        <v>1505217889492</v>
      </c>
      <c r="E88" s="6">
        <f t="shared" si="9"/>
        <v>1786708115193</v>
      </c>
      <c r="F88" s="6">
        <f t="shared" si="9"/>
        <v>2497453625457</v>
      </c>
      <c r="G88" s="6">
        <f t="shared" si="9"/>
        <v>2634451026018</v>
      </c>
      <c r="H88" s="6">
        <f t="shared" si="9"/>
        <v>2760756370278</v>
      </c>
      <c r="I88" s="47">
        <f>+I75</f>
        <v>3073462986353</v>
      </c>
    </row>
    <row r="89" spans="2:9" ht="18">
      <c r="B89" s="357"/>
      <c r="C89" s="221" t="str">
        <f>+C62</f>
        <v>Total de pasivos</v>
      </c>
      <c r="D89" s="32">
        <f>+D62</f>
        <v>1655532279628</v>
      </c>
      <c r="E89" s="32">
        <f>+E62</f>
        <v>1933794576641</v>
      </c>
      <c r="F89" s="32">
        <f>+ESF!G40</f>
        <v>2651656528655</v>
      </c>
      <c r="G89" s="32">
        <f>+ESF!I40</f>
        <v>2860557485933</v>
      </c>
      <c r="H89" s="32">
        <f>+H62</f>
        <v>3103547141768</v>
      </c>
      <c r="I89" s="222">
        <f>+I62</f>
        <v>3387484294535</v>
      </c>
    </row>
    <row r="90" spans="2:9" ht="18">
      <c r="B90" s="357"/>
      <c r="C90" s="217" t="s">
        <v>144</v>
      </c>
      <c r="D90" s="29">
        <f aca="true" t="shared" si="10" ref="D90:I90">+D87/D89</f>
        <v>0.09079520344343622</v>
      </c>
      <c r="E90" s="29">
        <f t="shared" si="10"/>
        <v>0.07606105799690942</v>
      </c>
      <c r="F90" s="29">
        <f t="shared" si="10"/>
        <v>0.05815342278745896</v>
      </c>
      <c r="G90" s="29">
        <f t="shared" si="10"/>
        <v>0.07904279533863416</v>
      </c>
      <c r="H90" s="29">
        <f t="shared" si="10"/>
        <v>0.11045128552315855</v>
      </c>
      <c r="I90" s="30">
        <f t="shared" si="10"/>
        <v>0.0927004469625462</v>
      </c>
    </row>
    <row r="91" spans="2:9" ht="18.75" thickBot="1">
      <c r="B91" s="357"/>
      <c r="C91" s="218" t="s">
        <v>145</v>
      </c>
      <c r="D91" s="25">
        <f aca="true" t="shared" si="11" ref="D91:I91">+D88/D89</f>
        <v>0.9092047965565638</v>
      </c>
      <c r="E91" s="25">
        <f t="shared" si="11"/>
        <v>0.9239389420030906</v>
      </c>
      <c r="F91" s="25">
        <f t="shared" si="11"/>
        <v>0.9418465772125411</v>
      </c>
      <c r="G91" s="25">
        <f t="shared" si="11"/>
        <v>0.9209572046613659</v>
      </c>
      <c r="H91" s="25">
        <f t="shared" si="11"/>
        <v>0.8895487144768415</v>
      </c>
      <c r="I91" s="31">
        <f t="shared" si="11"/>
        <v>0.9072995530374538</v>
      </c>
    </row>
    <row r="92" spans="2:8" s="1" customFormat="1" ht="10.5" customHeight="1">
      <c r="B92" s="357"/>
      <c r="C92" s="33"/>
      <c r="D92" s="34"/>
      <c r="E92" s="34"/>
      <c r="F92" s="34"/>
      <c r="G92" s="34"/>
      <c r="H92" s="34"/>
    </row>
    <row r="93" spans="2:8" s="1" customFormat="1" ht="10.5" customHeight="1">
      <c r="B93" s="357"/>
      <c r="C93" s="33"/>
      <c r="D93" s="34"/>
      <c r="E93" s="34"/>
      <c r="F93" s="34"/>
      <c r="G93" s="34"/>
      <c r="H93" s="34"/>
    </row>
    <row r="94" spans="2:8" s="1" customFormat="1" ht="10.5" customHeight="1" thickBot="1">
      <c r="B94" s="357"/>
      <c r="C94" s="33"/>
      <c r="D94" s="34"/>
      <c r="E94" s="34"/>
      <c r="F94" s="34"/>
      <c r="G94" s="34"/>
      <c r="H94" s="34"/>
    </row>
    <row r="95" spans="2:9" ht="18">
      <c r="B95" s="357"/>
      <c r="C95" s="224" t="s">
        <v>45</v>
      </c>
      <c r="D95" s="225"/>
      <c r="E95" s="225"/>
      <c r="F95" s="225"/>
      <c r="G95" s="225"/>
      <c r="H95" s="225"/>
      <c r="I95" s="226"/>
    </row>
    <row r="96" spans="2:9" ht="22.5" customHeight="1">
      <c r="B96" s="357"/>
      <c r="C96" s="227" t="s">
        <v>146</v>
      </c>
      <c r="D96" s="228"/>
      <c r="E96" s="228"/>
      <c r="F96" s="228"/>
      <c r="G96" s="228"/>
      <c r="H96" s="228"/>
      <c r="I96" s="229"/>
    </row>
    <row r="97" spans="2:9" ht="35.25" customHeight="1">
      <c r="B97" s="357"/>
      <c r="C97" s="243" t="s">
        <v>127</v>
      </c>
      <c r="D97" s="244"/>
      <c r="E97" s="244"/>
      <c r="F97" s="244"/>
      <c r="G97" s="244"/>
      <c r="H97" s="244"/>
      <c r="I97" s="245"/>
    </row>
    <row r="98" spans="2:9" ht="18">
      <c r="B98" s="357"/>
      <c r="C98" s="38" t="str">
        <f>+C73</f>
        <v>Cuentas</v>
      </c>
      <c r="D98" s="4">
        <f>+D73</f>
        <v>2018</v>
      </c>
      <c r="E98" s="4">
        <f>+E73</f>
        <v>2019</v>
      </c>
      <c r="F98" s="4">
        <v>2020</v>
      </c>
      <c r="G98" s="4">
        <v>2021</v>
      </c>
      <c r="H98" s="4">
        <v>2022</v>
      </c>
      <c r="I98" s="5">
        <v>2023</v>
      </c>
    </row>
    <row r="99" spans="2:9" ht="18">
      <c r="B99" s="357"/>
      <c r="C99" s="39" t="s">
        <v>95</v>
      </c>
      <c r="D99" s="6">
        <f>+D62</f>
        <v>1655532279628</v>
      </c>
      <c r="E99" s="6">
        <f>+E62</f>
        <v>1933794576641</v>
      </c>
      <c r="F99" s="7">
        <f>+F89</f>
        <v>2651656528655</v>
      </c>
      <c r="G99" s="35">
        <f>+G89</f>
        <v>2860557485933</v>
      </c>
      <c r="H99" s="35">
        <f>+H89</f>
        <v>3103547141768</v>
      </c>
      <c r="I99" s="36">
        <f>+I89</f>
        <v>3387484294535</v>
      </c>
    </row>
    <row r="100" spans="2:9" ht="18">
      <c r="B100" s="357"/>
      <c r="C100" s="39" t="s">
        <v>147</v>
      </c>
      <c r="D100" s="6">
        <f>+(D63-D62)</f>
        <v>-431031495434</v>
      </c>
      <c r="E100" s="6">
        <f>+(E63-E62)</f>
        <v>-417275226415</v>
      </c>
      <c r="F100" s="22">
        <f>+ESF!G45</f>
        <v>-729827856884</v>
      </c>
      <c r="G100" s="22">
        <f>+ESF!I45</f>
        <v>-848102818745</v>
      </c>
      <c r="H100" s="22">
        <f>+ESF!K45</f>
        <v>-908417275845</v>
      </c>
      <c r="I100" s="37">
        <f>+ESF!M45</f>
        <v>-1015769067579</v>
      </c>
    </row>
    <row r="101" spans="2:9" ht="28.5" customHeight="1" thickBot="1">
      <c r="B101" s="358"/>
      <c r="C101" s="218" t="s">
        <v>148</v>
      </c>
      <c r="D101" s="20">
        <f aca="true" t="shared" si="12" ref="D101:I101">+D99/D100</f>
        <v>-3.8408615081853035</v>
      </c>
      <c r="E101" s="20">
        <f t="shared" si="12"/>
        <v>-4.634338331693216</v>
      </c>
      <c r="F101" s="20">
        <f t="shared" si="12"/>
        <v>-3.6332629724168757</v>
      </c>
      <c r="G101" s="223">
        <f t="shared" si="12"/>
        <v>-3.3728899641743637</v>
      </c>
      <c r="H101" s="20">
        <f t="shared" si="12"/>
        <v>-3.416433421393394</v>
      </c>
      <c r="I101" s="21">
        <f t="shared" si="12"/>
        <v>-3.334896092680577</v>
      </c>
    </row>
    <row r="102" s="1" customFormat="1" ht="18">
      <c r="C102" s="1" t="s">
        <v>111</v>
      </c>
    </row>
    <row r="103" s="1" customFormat="1" ht="18">
      <c r="C103" s="1" t="s">
        <v>202</v>
      </c>
    </row>
    <row r="104" s="1" customFormat="1" ht="18"/>
    <row r="105" s="1" customFormat="1" ht="18.75" thickBot="1"/>
    <row r="106" spans="2:9" ht="15.75" customHeight="1">
      <c r="B106" s="257" t="s">
        <v>138</v>
      </c>
      <c r="C106" s="237" t="s">
        <v>149</v>
      </c>
      <c r="D106" s="238"/>
      <c r="E106" s="238"/>
      <c r="F106" s="238"/>
      <c r="G106" s="238"/>
      <c r="H106" s="238"/>
      <c r="I106" s="239"/>
    </row>
    <row r="107" spans="2:9" ht="15.75" customHeight="1">
      <c r="B107" s="258"/>
      <c r="C107" s="240" t="s">
        <v>126</v>
      </c>
      <c r="D107" s="241"/>
      <c r="E107" s="241"/>
      <c r="F107" s="241"/>
      <c r="G107" s="241"/>
      <c r="H107" s="241"/>
      <c r="I107" s="242"/>
    </row>
    <row r="108" spans="2:12" ht="37.5" customHeight="1">
      <c r="B108" s="258"/>
      <c r="C108" s="243" t="s">
        <v>101</v>
      </c>
      <c r="D108" s="244"/>
      <c r="E108" s="244"/>
      <c r="F108" s="244"/>
      <c r="G108" s="244"/>
      <c r="H108" s="244"/>
      <c r="I108" s="245"/>
      <c r="L108" s="19"/>
    </row>
    <row r="109" spans="2:12" ht="18">
      <c r="B109" s="258"/>
      <c r="C109" s="38" t="s">
        <v>35</v>
      </c>
      <c r="D109" s="4">
        <f>+D98</f>
        <v>2018</v>
      </c>
      <c r="E109" s="4">
        <f>+E98</f>
        <v>2019</v>
      </c>
      <c r="F109" s="4">
        <v>2020</v>
      </c>
      <c r="G109" s="4">
        <v>2021</v>
      </c>
      <c r="H109" s="4">
        <v>2022</v>
      </c>
      <c r="I109" s="5">
        <v>2023</v>
      </c>
      <c r="L109" s="19"/>
    </row>
    <row r="110" spans="2:12" ht="18">
      <c r="B110" s="258"/>
      <c r="C110" s="39" t="s">
        <v>150</v>
      </c>
      <c r="D110" s="6">
        <f>+ERF!C17</f>
        <v>604741323786</v>
      </c>
      <c r="E110" s="6">
        <f>+ERF!E17</f>
        <v>662888871896</v>
      </c>
      <c r="F110" s="7">
        <f>+ERF!G17</f>
        <v>641663827462</v>
      </c>
      <c r="G110" s="7">
        <f>+ERF!I17</f>
        <v>884260838469</v>
      </c>
      <c r="H110" s="7">
        <f>+ERF!K17</f>
        <v>1003255415377</v>
      </c>
      <c r="I110" s="8">
        <f>+ERF!M17</f>
        <v>1101161498308</v>
      </c>
      <c r="L110" s="19"/>
    </row>
    <row r="111" spans="2:12" ht="18">
      <c r="B111" s="258"/>
      <c r="C111" s="39" t="s">
        <v>151</v>
      </c>
      <c r="D111" s="40">
        <f aca="true" t="shared" si="13" ref="D111:I111">+D25</f>
        <v>-91767219587</v>
      </c>
      <c r="E111" s="40">
        <f t="shared" si="13"/>
        <v>104191124679</v>
      </c>
      <c r="F111" s="7">
        <f t="shared" si="13"/>
        <v>225063139134</v>
      </c>
      <c r="G111" s="7">
        <f t="shared" si="13"/>
        <v>140396594059</v>
      </c>
      <c r="H111" s="7">
        <f t="shared" si="13"/>
        <v>108791090350</v>
      </c>
      <c r="I111" s="8">
        <f t="shared" si="13"/>
        <v>144983091411</v>
      </c>
      <c r="L111" s="19"/>
    </row>
    <row r="112" spans="2:12" ht="18.75" thickBot="1">
      <c r="B112" s="259"/>
      <c r="C112" s="218" t="s">
        <v>152</v>
      </c>
      <c r="D112" s="41">
        <f aca="true" t="shared" si="14" ref="D112:I112">+D110/D111</f>
        <v>-6.5899492924341505</v>
      </c>
      <c r="E112" s="41">
        <f t="shared" si="14"/>
        <v>6.362239336011381</v>
      </c>
      <c r="F112" s="41">
        <f t="shared" si="14"/>
        <v>2.851039179187671</v>
      </c>
      <c r="G112" s="41">
        <f t="shared" si="14"/>
        <v>6.298306909763067</v>
      </c>
      <c r="H112" s="41">
        <f t="shared" si="14"/>
        <v>9.221852746850423</v>
      </c>
      <c r="I112" s="42">
        <f t="shared" si="14"/>
        <v>7.595102901940563</v>
      </c>
      <c r="L112" s="19"/>
    </row>
    <row r="113" spans="12:13" s="1" customFormat="1" ht="18">
      <c r="L113" s="19"/>
      <c r="M113" s="27"/>
    </row>
    <row r="114" spans="12:13" s="1" customFormat="1" ht="18">
      <c r="L114" s="19"/>
      <c r="M114" s="27"/>
    </row>
    <row r="115" spans="12:13" s="1" customFormat="1" ht="18.75" thickBot="1">
      <c r="L115" s="19"/>
      <c r="M115" s="27"/>
    </row>
    <row r="116" spans="2:13" s="1" customFormat="1" ht="18">
      <c r="B116" s="257" t="s">
        <v>137</v>
      </c>
      <c r="C116" s="224" t="s">
        <v>132</v>
      </c>
      <c r="D116" s="225"/>
      <c r="E116" s="225"/>
      <c r="F116" s="225"/>
      <c r="G116" s="225"/>
      <c r="H116" s="225"/>
      <c r="I116" s="226"/>
      <c r="L116" s="19"/>
      <c r="M116" s="27"/>
    </row>
    <row r="117" spans="2:12" s="1" customFormat="1" ht="21" customHeight="1">
      <c r="B117" s="258"/>
      <c r="C117" s="227" t="s">
        <v>153</v>
      </c>
      <c r="D117" s="228"/>
      <c r="E117" s="228"/>
      <c r="F117" s="228"/>
      <c r="G117" s="228"/>
      <c r="H117" s="228"/>
      <c r="I117" s="229"/>
      <c r="L117" s="19"/>
    </row>
    <row r="118" spans="2:12" s="1" customFormat="1" ht="61.5" customHeight="1">
      <c r="B118" s="258"/>
      <c r="C118" s="230" t="s">
        <v>130</v>
      </c>
      <c r="D118" s="231"/>
      <c r="E118" s="231"/>
      <c r="F118" s="231"/>
      <c r="G118" s="231"/>
      <c r="H118" s="231"/>
      <c r="I118" s="232"/>
      <c r="L118" s="19"/>
    </row>
    <row r="119" spans="2:12" s="1" customFormat="1" ht="18">
      <c r="B119" s="258"/>
      <c r="C119" s="38" t="s">
        <v>35</v>
      </c>
      <c r="D119" s="4">
        <f aca="true" t="shared" si="15" ref="D119:H120">+D109</f>
        <v>2018</v>
      </c>
      <c r="E119" s="4">
        <f t="shared" si="15"/>
        <v>2019</v>
      </c>
      <c r="F119" s="4">
        <f t="shared" si="15"/>
        <v>2020</v>
      </c>
      <c r="G119" s="4">
        <f t="shared" si="15"/>
        <v>2021</v>
      </c>
      <c r="H119" s="4">
        <f t="shared" si="15"/>
        <v>2022</v>
      </c>
      <c r="I119" s="5">
        <f>+I109</f>
        <v>2023</v>
      </c>
      <c r="L119" s="19"/>
    </row>
    <row r="120" spans="2:12" s="1" customFormat="1" ht="18">
      <c r="B120" s="258"/>
      <c r="C120" s="39" t="str">
        <f>+C110</f>
        <v>Total de ingresos</v>
      </c>
      <c r="D120" s="6">
        <f t="shared" si="15"/>
        <v>604741323786</v>
      </c>
      <c r="E120" s="6">
        <f t="shared" si="15"/>
        <v>662888871896</v>
      </c>
      <c r="F120" s="6">
        <f t="shared" si="15"/>
        <v>641663827462</v>
      </c>
      <c r="G120" s="6">
        <f t="shared" si="15"/>
        <v>884260838469</v>
      </c>
      <c r="H120" s="6">
        <f t="shared" si="15"/>
        <v>1003255415377</v>
      </c>
      <c r="I120" s="47">
        <f>+I110</f>
        <v>1101161498308</v>
      </c>
      <c r="L120" s="19"/>
    </row>
    <row r="121" spans="2:12" s="1" customFormat="1" ht="18">
      <c r="B121" s="258"/>
      <c r="C121" s="39" t="s">
        <v>154</v>
      </c>
      <c r="D121" s="6">
        <f>+ERF!C25</f>
        <v>674457751048</v>
      </c>
      <c r="E121" s="6">
        <f>+ERF!E25</f>
        <v>742759460517</v>
      </c>
      <c r="F121" s="6">
        <f>+ERF!G25</f>
        <v>1053060964312</v>
      </c>
      <c r="G121" s="6">
        <f>+ERF!I25</f>
        <v>922451147003</v>
      </c>
      <c r="H121" s="6">
        <f>+ERF!K25</f>
        <v>1095896576374</v>
      </c>
      <c r="I121" s="47">
        <f>+ERF!M25</f>
        <v>1263273236934</v>
      </c>
      <c r="L121" s="19"/>
    </row>
    <row r="122" spans="2:12" s="1" customFormat="1" ht="18.75" thickBot="1">
      <c r="B122" s="258"/>
      <c r="C122" s="216" t="s">
        <v>203</v>
      </c>
      <c r="D122" s="43">
        <f aca="true" t="shared" si="16" ref="D122:I122">+D121/D120</f>
        <v>1.1152830549523858</v>
      </c>
      <c r="E122" s="43">
        <f t="shared" si="16"/>
        <v>1.1204886550479471</v>
      </c>
      <c r="F122" s="43">
        <f t="shared" si="16"/>
        <v>1.6411412319706666</v>
      </c>
      <c r="G122" s="43">
        <f t="shared" si="16"/>
        <v>1.0431889628857955</v>
      </c>
      <c r="H122" s="43">
        <f t="shared" si="16"/>
        <v>1.0923405541371412</v>
      </c>
      <c r="I122" s="44">
        <f t="shared" si="16"/>
        <v>1.147218858337396</v>
      </c>
      <c r="L122" s="19"/>
    </row>
    <row r="123" spans="2:12" s="1" customFormat="1" ht="18">
      <c r="B123" s="258"/>
      <c r="L123" s="19"/>
    </row>
    <row r="124" spans="2:12" s="1" customFormat="1" ht="18">
      <c r="B124" s="258"/>
      <c r="L124" s="19"/>
    </row>
    <row r="125" spans="2:12" s="1" customFormat="1" ht="18.75" thickBot="1">
      <c r="B125" s="258"/>
      <c r="L125" s="19"/>
    </row>
    <row r="126" spans="2:12" ht="15.75" customHeight="1">
      <c r="B126" s="258"/>
      <c r="C126" s="224" t="s">
        <v>48</v>
      </c>
      <c r="D126" s="225"/>
      <c r="E126" s="225"/>
      <c r="F126" s="225"/>
      <c r="G126" s="225"/>
      <c r="H126" s="225"/>
      <c r="I126" s="226"/>
      <c r="L126" s="19"/>
    </row>
    <row r="127" spans="2:12" ht="25.5" customHeight="1">
      <c r="B127" s="258"/>
      <c r="C127" s="227" t="s">
        <v>155</v>
      </c>
      <c r="D127" s="228"/>
      <c r="E127" s="228"/>
      <c r="F127" s="228"/>
      <c r="G127" s="228"/>
      <c r="H127" s="228"/>
      <c r="I127" s="229"/>
      <c r="J127" s="19"/>
      <c r="L127" s="19"/>
    </row>
    <row r="128" spans="2:10" ht="60.75" customHeight="1">
      <c r="B128" s="258"/>
      <c r="C128" s="230" t="s">
        <v>183</v>
      </c>
      <c r="D128" s="231"/>
      <c r="E128" s="231"/>
      <c r="F128" s="231"/>
      <c r="G128" s="231"/>
      <c r="H128" s="231"/>
      <c r="I128" s="232"/>
      <c r="J128" s="19"/>
    </row>
    <row r="129" spans="2:9" ht="18">
      <c r="B129" s="258"/>
      <c r="C129" s="38" t="s">
        <v>35</v>
      </c>
      <c r="D129" s="4">
        <f>+D109</f>
        <v>2018</v>
      </c>
      <c r="E129" s="4">
        <f>+E109</f>
        <v>2019</v>
      </c>
      <c r="F129" s="4">
        <v>2020</v>
      </c>
      <c r="G129" s="4">
        <v>2021</v>
      </c>
      <c r="H129" s="4">
        <v>2022</v>
      </c>
      <c r="I129" s="5">
        <v>2023</v>
      </c>
    </row>
    <row r="130" spans="2:10" ht="18">
      <c r="B130" s="258"/>
      <c r="C130" s="39" t="s">
        <v>32</v>
      </c>
      <c r="D130" s="6">
        <f>+ERF!C29</f>
        <v>-68423933925</v>
      </c>
      <c r="E130" s="6">
        <f>+ERF!E29</f>
        <v>-78487333355</v>
      </c>
      <c r="F130" s="22">
        <f>+ERF!G29</f>
        <v>-406279142267</v>
      </c>
      <c r="G130" s="22">
        <f>+ERF!I29</f>
        <v>-33808486842</v>
      </c>
      <c r="H130" s="22">
        <f>+ERF!K29</f>
        <v>-102719724076</v>
      </c>
      <c r="I130" s="37">
        <f>+ERF!M29</f>
        <v>-168996181890</v>
      </c>
      <c r="J130" s="19"/>
    </row>
    <row r="131" spans="2:10" ht="18">
      <c r="B131" s="258"/>
      <c r="C131" s="39" t="s">
        <v>150</v>
      </c>
      <c r="D131" s="6">
        <f>+ERF!C17</f>
        <v>604741323786</v>
      </c>
      <c r="E131" s="6">
        <f>+ERF!E17</f>
        <v>662888871896</v>
      </c>
      <c r="F131" s="7">
        <f>+ERF!G17</f>
        <v>641663827462</v>
      </c>
      <c r="G131" s="7">
        <f>+ERF!I17</f>
        <v>884260838469</v>
      </c>
      <c r="H131" s="7">
        <f>+ERF!K17</f>
        <v>1003255415377</v>
      </c>
      <c r="I131" s="8">
        <f>+I120</f>
        <v>1101161498308</v>
      </c>
      <c r="J131" s="19"/>
    </row>
    <row r="132" spans="2:9" ht="18.75" thickBot="1">
      <c r="B132" s="258"/>
      <c r="C132" s="216" t="s">
        <v>139</v>
      </c>
      <c r="D132" s="43">
        <f aca="true" t="shared" si="17" ref="D132:I132">+D130/D131</f>
        <v>-0.11314578851107783</v>
      </c>
      <c r="E132" s="43">
        <f t="shared" si="17"/>
        <v>-0.11840194741919548</v>
      </c>
      <c r="F132" s="43">
        <f t="shared" si="17"/>
        <v>-0.6331651012243795</v>
      </c>
      <c r="G132" s="43">
        <f t="shared" si="17"/>
        <v>-0.038233613172936234</v>
      </c>
      <c r="H132" s="43">
        <f t="shared" si="17"/>
        <v>-0.10238641377021655</v>
      </c>
      <c r="I132" s="44">
        <f t="shared" si="17"/>
        <v>-0.15347084160649702</v>
      </c>
    </row>
    <row r="133" spans="2:10" s="1" customFormat="1" ht="18">
      <c r="B133" s="258"/>
      <c r="C133" s="1" t="s">
        <v>204</v>
      </c>
      <c r="J133" s="19"/>
    </row>
    <row r="134" spans="2:10" s="1" customFormat="1" ht="18">
      <c r="B134" s="258"/>
      <c r="H134" s="45"/>
      <c r="J134" s="19"/>
    </row>
    <row r="135" spans="2:8" s="1" customFormat="1" ht="18.75" thickBot="1">
      <c r="B135" s="258"/>
      <c r="C135" s="260"/>
      <c r="D135" s="260"/>
      <c r="E135" s="260"/>
      <c r="F135" s="260"/>
      <c r="G135" s="46"/>
      <c r="H135" s="46"/>
    </row>
    <row r="136" spans="2:10" ht="15.75" customHeight="1">
      <c r="B136" s="258"/>
      <c r="C136" s="224" t="s">
        <v>38</v>
      </c>
      <c r="D136" s="225"/>
      <c r="E136" s="225"/>
      <c r="F136" s="225"/>
      <c r="G136" s="225"/>
      <c r="H136" s="225"/>
      <c r="I136" s="226"/>
      <c r="J136" s="19"/>
    </row>
    <row r="137" spans="2:10" ht="22.5" customHeight="1">
      <c r="B137" s="258"/>
      <c r="C137" s="227" t="s">
        <v>156</v>
      </c>
      <c r="D137" s="228"/>
      <c r="E137" s="228"/>
      <c r="F137" s="228"/>
      <c r="G137" s="228"/>
      <c r="H137" s="228"/>
      <c r="I137" s="229"/>
      <c r="J137" s="19"/>
    </row>
    <row r="138" spans="2:9" ht="33.75" customHeight="1">
      <c r="B138" s="258"/>
      <c r="C138" s="230" t="s">
        <v>109</v>
      </c>
      <c r="D138" s="231"/>
      <c r="E138" s="231"/>
      <c r="F138" s="231"/>
      <c r="G138" s="231"/>
      <c r="H138" s="231"/>
      <c r="I138" s="232"/>
    </row>
    <row r="139" spans="2:19" ht="24" customHeight="1">
      <c r="B139" s="258"/>
      <c r="C139" s="38" t="s">
        <v>35</v>
      </c>
      <c r="D139" s="4">
        <f>+D129</f>
        <v>2018</v>
      </c>
      <c r="E139" s="4">
        <f>+E129</f>
        <v>2019</v>
      </c>
      <c r="F139" s="4">
        <v>2020</v>
      </c>
      <c r="G139" s="4">
        <v>2021</v>
      </c>
      <c r="H139" s="4">
        <v>2022</v>
      </c>
      <c r="I139" s="5">
        <v>2023</v>
      </c>
      <c r="L139" s="45"/>
      <c r="M139" s="45"/>
      <c r="N139" s="45"/>
      <c r="O139" s="45"/>
      <c r="P139" s="45"/>
      <c r="Q139" s="45"/>
      <c r="R139" s="45"/>
      <c r="S139" s="45"/>
    </row>
    <row r="140" spans="2:9" ht="18">
      <c r="B140" s="258"/>
      <c r="C140" s="215" t="s">
        <v>108</v>
      </c>
      <c r="D140" s="6">
        <f>+(ERF!C17-(ERF!C25-ERF!C24))</f>
        <v>53053174373</v>
      </c>
      <c r="E140" s="6">
        <f>+(ERF!E17-(ERF!E25-ERF!E24))</f>
        <v>54627405146</v>
      </c>
      <c r="F140" s="6">
        <f>+(ERF!G17-(ERF!G25-ERF!G24))</f>
        <v>-249093533117</v>
      </c>
      <c r="G140" s="6">
        <f>+(ERF!I17-(ERF!I25-ERF!I24))</f>
        <v>119093506474</v>
      </c>
      <c r="H140" s="6">
        <f>+(ERF!K17-(ERF!K25-ERF!K24))</f>
        <v>91259257993</v>
      </c>
      <c r="I140" s="47">
        <f>+(ERF!M17-(ERF!M25-ERF!M24))</f>
        <v>50674530620</v>
      </c>
    </row>
    <row r="141" spans="2:9" ht="18">
      <c r="B141" s="258"/>
      <c r="C141" s="215" t="s">
        <v>39</v>
      </c>
      <c r="D141" s="6">
        <f>+ERF!C24</f>
        <v>122769601635</v>
      </c>
      <c r="E141" s="6">
        <f>+ERF!E24</f>
        <v>134497993767</v>
      </c>
      <c r="F141" s="7">
        <f>+ERF!G24</f>
        <v>162303603733</v>
      </c>
      <c r="G141" s="7">
        <f>+ERF!I24</f>
        <v>157283815008</v>
      </c>
      <c r="H141" s="7">
        <f>+ERF!K24</f>
        <v>183900418990</v>
      </c>
      <c r="I141" s="8">
        <f>+ERF!M24</f>
        <v>212786269246</v>
      </c>
    </row>
    <row r="142" spans="2:9" s="1" customFormat="1" ht="18.75" thickBot="1">
      <c r="B142" s="258"/>
      <c r="C142" s="216" t="s">
        <v>38</v>
      </c>
      <c r="D142" s="43">
        <f>+D130/D141</f>
        <v>-0.557336124038487</v>
      </c>
      <c r="E142" s="43">
        <f>+E130/E141</f>
        <v>-0.5835576513577514</v>
      </c>
      <c r="F142" s="43">
        <f>+F130/F141</f>
        <v>-2.5032046912239587</v>
      </c>
      <c r="G142" s="43">
        <f>+G130/G141</f>
        <v>-0.21495210324266603</v>
      </c>
      <c r="H142" s="43">
        <f>+H130/H141</f>
        <v>-0.5585616641884085</v>
      </c>
      <c r="I142" s="43">
        <f>+I130/I141</f>
        <v>-0.7942062356223994</v>
      </c>
    </row>
    <row r="143" spans="2:5" s="1" customFormat="1" ht="18">
      <c r="B143" s="258"/>
      <c r="E143" s="45"/>
    </row>
    <row r="144" s="1" customFormat="1" ht="18">
      <c r="B144" s="258"/>
    </row>
    <row r="145" spans="2:8" s="1" customFormat="1" ht="18.75" thickBot="1">
      <c r="B145" s="258"/>
      <c r="C145" s="260"/>
      <c r="D145" s="260"/>
      <c r="E145" s="260"/>
      <c r="F145" s="260"/>
      <c r="G145" s="46"/>
      <c r="H145" s="46"/>
    </row>
    <row r="146" spans="2:9" ht="15.75" customHeight="1">
      <c r="B146" s="258"/>
      <c r="C146" s="224" t="s">
        <v>46</v>
      </c>
      <c r="D146" s="225"/>
      <c r="E146" s="225"/>
      <c r="F146" s="225"/>
      <c r="G146" s="225"/>
      <c r="H146" s="225"/>
      <c r="I146" s="226"/>
    </row>
    <row r="147" spans="2:9" ht="22.5" customHeight="1">
      <c r="B147" s="258"/>
      <c r="C147" s="227" t="s">
        <v>159</v>
      </c>
      <c r="D147" s="228"/>
      <c r="E147" s="228"/>
      <c r="F147" s="228"/>
      <c r="G147" s="228"/>
      <c r="H147" s="228"/>
      <c r="I147" s="229"/>
    </row>
    <row r="148" spans="2:9" ht="66.75" customHeight="1">
      <c r="B148" s="258"/>
      <c r="C148" s="230" t="s">
        <v>179</v>
      </c>
      <c r="D148" s="231"/>
      <c r="E148" s="231"/>
      <c r="F148" s="231"/>
      <c r="G148" s="231"/>
      <c r="H148" s="231"/>
      <c r="I148" s="232"/>
    </row>
    <row r="149" spans="2:9" ht="18">
      <c r="B149" s="258"/>
      <c r="C149" s="38" t="s">
        <v>35</v>
      </c>
      <c r="D149" s="4">
        <f>+D139</f>
        <v>2018</v>
      </c>
      <c r="E149" s="4">
        <f>+E139</f>
        <v>2019</v>
      </c>
      <c r="F149" s="4">
        <f>+F139</f>
        <v>2020</v>
      </c>
      <c r="G149" s="4">
        <f>+G139</f>
        <v>2021</v>
      </c>
      <c r="H149" s="4">
        <f>+H139</f>
        <v>2022</v>
      </c>
      <c r="I149" s="5">
        <f>+I139</f>
        <v>2023</v>
      </c>
    </row>
    <row r="150" spans="2:9" ht="18">
      <c r="B150" s="258"/>
      <c r="C150" s="39" t="s">
        <v>158</v>
      </c>
      <c r="D150" s="6">
        <f>+D130</f>
        <v>-68423933925</v>
      </c>
      <c r="E150" s="6">
        <f>+E130</f>
        <v>-78487333355</v>
      </c>
      <c r="F150" s="6">
        <f>+F130</f>
        <v>-406279142267</v>
      </c>
      <c r="G150" s="6">
        <f>+G130</f>
        <v>-33808486842</v>
      </c>
      <c r="H150" s="6">
        <f>+H130</f>
        <v>-102719724076</v>
      </c>
      <c r="I150" s="47">
        <f>+ERF!M29</f>
        <v>-168996181890</v>
      </c>
    </row>
    <row r="151" spans="2:9" ht="18">
      <c r="B151" s="258"/>
      <c r="C151" s="39" t="s">
        <v>96</v>
      </c>
      <c r="D151" s="6">
        <f aca="true" t="shared" si="18" ref="D151:I151">+D76</f>
        <v>1224500784194</v>
      </c>
      <c r="E151" s="6">
        <f t="shared" si="18"/>
        <v>1516519350226</v>
      </c>
      <c r="F151" s="6">
        <f t="shared" si="18"/>
        <v>1921828671770</v>
      </c>
      <c r="G151" s="6">
        <f t="shared" si="18"/>
        <v>2012454667188</v>
      </c>
      <c r="H151" s="6">
        <f t="shared" si="18"/>
        <v>2195129865923</v>
      </c>
      <c r="I151" s="47">
        <f t="shared" si="18"/>
        <v>2371715226956</v>
      </c>
    </row>
    <row r="152" spans="2:9" ht="18.75" thickBot="1">
      <c r="B152" s="258"/>
      <c r="C152" s="216" t="s">
        <v>206</v>
      </c>
      <c r="D152" s="43">
        <f aca="true" t="shared" si="19" ref="D152:I152">+D150/D151</f>
        <v>-0.05587904459370233</v>
      </c>
      <c r="E152" s="43">
        <f t="shared" si="19"/>
        <v>-0.05175491716825333</v>
      </c>
      <c r="F152" s="43">
        <f t="shared" si="19"/>
        <v>-0.2114023732889872</v>
      </c>
      <c r="G152" s="43">
        <f t="shared" si="19"/>
        <v>-0.016799626542266688</v>
      </c>
      <c r="H152" s="43">
        <f t="shared" si="19"/>
        <v>-0.04679437224676855</v>
      </c>
      <c r="I152" s="44">
        <f t="shared" si="19"/>
        <v>-0.07125483699276144</v>
      </c>
    </row>
    <row r="153" s="1" customFormat="1" ht="18">
      <c r="B153" s="258"/>
    </row>
    <row r="154" spans="2:6" s="1" customFormat="1" ht="18.75" thickBot="1">
      <c r="B154" s="258"/>
      <c r="C154" s="260"/>
      <c r="D154" s="260"/>
      <c r="E154" s="260"/>
      <c r="F154" s="260"/>
    </row>
    <row r="155" spans="2:9" ht="15.75" customHeight="1">
      <c r="B155" s="258"/>
      <c r="C155" s="224" t="s">
        <v>47</v>
      </c>
      <c r="D155" s="225"/>
      <c r="E155" s="225"/>
      <c r="F155" s="225"/>
      <c r="G155" s="225"/>
      <c r="H155" s="225"/>
      <c r="I155" s="226"/>
    </row>
    <row r="156" spans="2:9" ht="22.5" customHeight="1">
      <c r="B156" s="258"/>
      <c r="C156" s="227" t="s">
        <v>160</v>
      </c>
      <c r="D156" s="228"/>
      <c r="E156" s="228"/>
      <c r="F156" s="228"/>
      <c r="G156" s="228"/>
      <c r="H156" s="228"/>
      <c r="I156" s="229"/>
    </row>
    <row r="157" spans="2:9" ht="66" customHeight="1">
      <c r="B157" s="258"/>
      <c r="C157" s="254" t="s">
        <v>161</v>
      </c>
      <c r="D157" s="255"/>
      <c r="E157" s="255"/>
      <c r="F157" s="255"/>
      <c r="G157" s="255"/>
      <c r="H157" s="255"/>
      <c r="I157" s="256"/>
    </row>
    <row r="158" spans="2:9" ht="18">
      <c r="B158" s="258"/>
      <c r="C158" s="38" t="s">
        <v>35</v>
      </c>
      <c r="D158" s="4">
        <f>+D149</f>
        <v>2018</v>
      </c>
      <c r="E158" s="4">
        <f>+E149</f>
        <v>2019</v>
      </c>
      <c r="F158" s="4">
        <v>2020</v>
      </c>
      <c r="G158" s="4">
        <v>2021</v>
      </c>
      <c r="H158" s="4">
        <v>2022</v>
      </c>
      <c r="I158" s="5">
        <v>2023</v>
      </c>
    </row>
    <row r="159" spans="2:9" ht="18">
      <c r="B159" s="258"/>
      <c r="C159" s="39" t="s">
        <v>158</v>
      </c>
      <c r="D159" s="6">
        <f>+D150</f>
        <v>-68423933925</v>
      </c>
      <c r="E159" s="6">
        <f>+E150</f>
        <v>-78487333355</v>
      </c>
      <c r="F159" s="6">
        <f>+F150</f>
        <v>-406279142267</v>
      </c>
      <c r="G159" s="6">
        <f>+G150</f>
        <v>-33808486842</v>
      </c>
      <c r="H159" s="6">
        <f>+H150</f>
        <v>-102719724076</v>
      </c>
      <c r="I159" s="47">
        <f>+I150</f>
        <v>-168996181890</v>
      </c>
    </row>
    <row r="160" spans="2:9" ht="18">
      <c r="B160" s="258"/>
      <c r="C160" s="39" t="s">
        <v>147</v>
      </c>
      <c r="D160" s="6">
        <f>+ESF!C45</f>
        <v>-431031495434</v>
      </c>
      <c r="E160" s="6">
        <f>+ESF!E45</f>
        <v>-417275226415</v>
      </c>
      <c r="F160" s="22">
        <f>+ESF!G45</f>
        <v>-729827856884</v>
      </c>
      <c r="G160" s="22">
        <f>+ESF!I45</f>
        <v>-848102818745</v>
      </c>
      <c r="H160" s="22">
        <f>+ESF!K45</f>
        <v>-908417275845</v>
      </c>
      <c r="I160" s="37">
        <f>+I100</f>
        <v>-1015769067579</v>
      </c>
    </row>
    <row r="161" spans="2:9" ht="18.75" thickBot="1">
      <c r="B161" s="259"/>
      <c r="C161" s="216" t="s">
        <v>205</v>
      </c>
      <c r="D161" s="43">
        <f aca="true" t="shared" si="20" ref="D161:I161">+D159/D160</f>
        <v>0.15874462690041904</v>
      </c>
      <c r="E161" s="43">
        <f t="shared" si="20"/>
        <v>0.1880948793181904</v>
      </c>
      <c r="F161" s="43">
        <f t="shared" si="20"/>
        <v>0.5566780418626507</v>
      </c>
      <c r="G161" s="43">
        <f t="shared" si="20"/>
        <v>0.03986366522402189</v>
      </c>
      <c r="H161" s="43">
        <f t="shared" si="20"/>
        <v>0.11307548503021501</v>
      </c>
      <c r="I161" s="44">
        <f t="shared" si="20"/>
        <v>0.16637264047899014</v>
      </c>
    </row>
    <row r="162" s="1" customFormat="1" ht="18"/>
    <row r="163" spans="3:8" s="1" customFormat="1" ht="18">
      <c r="C163" s="266" t="str">
        <f>+ESF!$B$47</f>
        <v>Fuente: Elaboración por la Dirección de Análisis de la Información Financiera de la Digecog, a partir de los Estados Financieros contenidos en el Estado de Recaudación e Inversión de las Rentas (ERIR) 2018 - 2023</v>
      </c>
      <c r="D163" s="266"/>
      <c r="E163" s="266"/>
      <c r="F163" s="266"/>
      <c r="G163" s="266"/>
      <c r="H163" s="266"/>
    </row>
    <row r="164" spans="3:8" s="1" customFormat="1" ht="18">
      <c r="C164" s="266"/>
      <c r="D164" s="266"/>
      <c r="E164" s="266"/>
      <c r="F164" s="266"/>
      <c r="G164" s="266"/>
      <c r="H164" s="266"/>
    </row>
    <row r="165" s="1" customFormat="1" ht="18"/>
    <row r="166" s="1" customFormat="1" ht="18"/>
    <row r="167" s="1" customFormat="1" ht="18"/>
    <row r="168" s="1" customFormat="1" ht="18"/>
    <row r="169" s="1" customFormat="1" ht="18"/>
    <row r="170" s="1" customFormat="1" ht="18"/>
    <row r="171" s="1" customFormat="1" ht="18"/>
    <row r="172" s="1" customFormat="1" ht="18"/>
    <row r="173" s="1" customFormat="1" ht="18"/>
    <row r="174" s="1" customFormat="1" ht="18"/>
    <row r="175" s="1" customFormat="1" ht="18"/>
    <row r="176" s="1" customFormat="1" ht="18"/>
    <row r="177" s="1" customFormat="1" ht="18"/>
    <row r="178" s="1" customFormat="1" ht="18"/>
    <row r="179" s="1" customFormat="1" ht="18"/>
    <row r="180" s="1" customFormat="1" ht="18"/>
    <row r="181" s="1" customFormat="1" ht="18"/>
    <row r="182" s="1" customFormat="1" ht="18"/>
    <row r="183" s="1" customFormat="1" ht="18"/>
    <row r="184" s="1" customFormat="1" ht="18"/>
    <row r="185" s="1" customFormat="1" ht="18"/>
    <row r="186" s="1" customFormat="1" ht="18"/>
    <row r="187" s="1" customFormat="1" ht="18"/>
    <row r="188" s="1" customFormat="1" ht="18"/>
    <row r="189" s="1" customFormat="1" ht="18"/>
    <row r="190" s="1" customFormat="1" ht="18"/>
    <row r="191" s="1" customFormat="1" ht="18"/>
    <row r="192" s="1" customFormat="1" ht="18"/>
    <row r="193" s="1" customFormat="1" ht="18"/>
    <row r="194" s="1" customFormat="1" ht="18"/>
    <row r="195" s="1" customFormat="1" ht="18"/>
    <row r="196" s="1" customFormat="1" ht="18"/>
    <row r="197" s="1" customFormat="1" ht="18"/>
    <row r="198" s="1" customFormat="1" ht="18"/>
    <row r="199" s="1" customFormat="1" ht="18"/>
    <row r="200" s="1" customFormat="1" ht="18"/>
    <row r="201" s="1" customFormat="1" ht="18"/>
    <row r="202" s="1" customFormat="1" ht="18"/>
    <row r="203" s="1" customFormat="1" ht="18"/>
    <row r="204" s="1" customFormat="1" ht="18"/>
    <row r="205" s="1" customFormat="1" ht="18"/>
    <row r="206" s="1" customFormat="1" ht="18"/>
    <row r="207" s="1" customFormat="1" ht="18"/>
    <row r="208" s="1" customFormat="1" ht="18"/>
    <row r="209" s="1" customFormat="1" ht="18"/>
    <row r="210" s="1" customFormat="1" ht="18"/>
    <row r="211" s="1" customFormat="1" ht="18"/>
    <row r="212" s="1" customFormat="1" ht="18"/>
    <row r="213" s="1" customFormat="1" ht="18"/>
    <row r="214" s="1" customFormat="1" ht="18"/>
    <row r="215" s="1" customFormat="1" ht="18"/>
    <row r="216" s="1" customFormat="1" ht="18"/>
    <row r="217" s="1" customFormat="1" ht="18"/>
    <row r="218" s="1" customFormat="1" ht="18"/>
    <row r="219" s="1" customFormat="1" ht="18"/>
    <row r="220" s="1" customFormat="1" ht="18"/>
    <row r="221" s="1" customFormat="1" ht="18"/>
    <row r="222" s="1" customFormat="1" ht="18"/>
    <row r="223" s="1" customFormat="1" ht="18"/>
    <row r="224" s="1" customFormat="1" ht="18"/>
    <row r="225" s="1" customFormat="1" ht="18"/>
    <row r="226" s="1" customFormat="1" ht="18"/>
    <row r="227" s="1" customFormat="1" ht="18"/>
    <row r="228" s="1" customFormat="1" ht="18"/>
    <row r="229" s="1" customFormat="1" ht="18"/>
    <row r="230" s="1" customFormat="1" ht="18"/>
    <row r="231" s="1" customFormat="1" ht="18"/>
    <row r="232" s="1" customFormat="1" ht="18"/>
    <row r="233" s="1" customFormat="1" ht="18"/>
    <row r="234" s="1" customFormat="1" ht="18"/>
    <row r="235" s="1" customFormat="1" ht="18"/>
    <row r="236" s="1" customFormat="1" ht="18"/>
    <row r="237" s="1" customFormat="1" ht="18"/>
    <row r="238" s="1" customFormat="1" ht="18"/>
    <row r="239" s="1" customFormat="1" ht="18"/>
    <row r="240" s="1" customFormat="1" ht="18"/>
    <row r="241" s="1" customFormat="1" ht="18"/>
    <row r="242" s="1" customFormat="1" ht="18"/>
    <row r="243" s="1" customFormat="1" ht="18"/>
    <row r="244" s="1" customFormat="1" ht="18"/>
    <row r="245" s="1" customFormat="1" ht="18"/>
    <row r="246" s="1" customFormat="1" ht="18"/>
    <row r="247" s="1" customFormat="1" ht="18"/>
    <row r="248" s="1" customFormat="1" ht="18"/>
    <row r="249" s="1" customFormat="1" ht="18"/>
    <row r="250" s="1" customFormat="1" ht="18"/>
    <row r="251" s="1" customFormat="1" ht="18"/>
    <row r="252" s="1" customFormat="1" ht="18"/>
    <row r="253" s="1" customFormat="1" ht="18"/>
    <row r="254" s="1" customFormat="1" ht="18"/>
    <row r="255" s="1" customFormat="1" ht="18"/>
    <row r="256" s="1" customFormat="1" ht="18"/>
    <row r="257" s="1" customFormat="1" ht="18"/>
    <row r="258" s="1" customFormat="1" ht="18"/>
    <row r="259" s="1" customFormat="1" ht="18"/>
    <row r="260" s="1" customFormat="1" ht="18"/>
    <row r="261" s="1" customFormat="1" ht="18"/>
    <row r="262" s="1" customFormat="1" ht="18"/>
    <row r="263" s="1" customFormat="1" ht="18"/>
    <row r="264" s="1" customFormat="1" ht="18"/>
    <row r="265" s="1" customFormat="1" ht="18"/>
    <row r="266" s="1" customFormat="1" ht="18"/>
    <row r="267" s="1" customFormat="1" ht="18"/>
    <row r="268" s="1" customFormat="1" ht="18"/>
    <row r="269" s="1" customFormat="1" ht="18"/>
    <row r="270" s="1" customFormat="1" ht="18"/>
    <row r="271" s="1" customFormat="1" ht="18"/>
    <row r="272" s="1" customFormat="1" ht="18"/>
    <row r="273" s="1" customFormat="1" ht="18"/>
    <row r="274" s="1" customFormat="1" ht="18"/>
    <row r="275" s="1" customFormat="1" ht="18"/>
    <row r="276" s="1" customFormat="1" ht="18"/>
    <row r="277" s="1" customFormat="1" ht="18"/>
    <row r="278" s="1" customFormat="1" ht="18"/>
    <row r="279" s="1" customFormat="1" ht="18"/>
    <row r="280" s="1" customFormat="1" ht="18"/>
    <row r="281" s="1" customFormat="1" ht="18"/>
    <row r="282" s="1" customFormat="1" ht="18"/>
    <row r="283" s="1" customFormat="1" ht="18"/>
    <row r="284" s="1" customFormat="1" ht="18"/>
    <row r="285" s="1" customFormat="1" ht="18"/>
    <row r="286" s="1" customFormat="1" ht="18"/>
    <row r="287" s="1" customFormat="1" ht="18"/>
    <row r="288" s="1" customFormat="1" ht="18"/>
    <row r="289" s="1" customFormat="1" ht="18"/>
    <row r="290" s="1" customFormat="1" ht="18"/>
    <row r="291" s="1" customFormat="1" ht="18"/>
    <row r="292" s="1" customFormat="1" ht="18"/>
    <row r="293" s="1" customFormat="1" ht="18"/>
    <row r="294" s="1" customFormat="1" ht="18"/>
    <row r="295" s="1" customFormat="1" ht="18"/>
    <row r="296" s="1" customFormat="1" ht="18"/>
    <row r="297" s="1" customFormat="1" ht="18"/>
    <row r="298" s="1" customFormat="1" ht="18"/>
    <row r="299" s="1" customFormat="1" ht="18"/>
    <row r="300" s="1" customFormat="1" ht="18"/>
    <row r="301" s="1" customFormat="1" ht="18"/>
    <row r="302" s="1" customFormat="1" ht="18"/>
    <row r="303" s="1" customFormat="1" ht="18"/>
    <row r="304" s="1" customFormat="1" ht="18"/>
    <row r="305" s="1" customFormat="1" ht="18"/>
    <row r="306" s="1" customFormat="1" ht="18"/>
    <row r="307" s="1" customFormat="1" ht="18"/>
    <row r="308" s="1" customFormat="1" ht="18"/>
    <row r="309" s="1" customFormat="1" ht="18"/>
    <row r="310" s="1" customFormat="1" ht="18"/>
    <row r="311" s="1" customFormat="1" ht="18"/>
    <row r="312" s="1" customFormat="1" ht="18"/>
    <row r="313" s="1" customFormat="1" ht="18"/>
    <row r="314" s="1" customFormat="1" ht="18"/>
    <row r="315" s="1" customFormat="1" ht="18"/>
    <row r="316" s="1" customFormat="1" ht="18"/>
    <row r="317" s="1" customFormat="1" ht="18"/>
    <row r="318" s="1" customFormat="1" ht="18"/>
    <row r="319" s="1" customFormat="1" ht="18"/>
    <row r="320" s="1" customFormat="1" ht="18"/>
    <row r="321" s="1" customFormat="1" ht="18"/>
    <row r="322" s="1" customFormat="1" ht="18"/>
    <row r="323" s="1" customFormat="1" ht="18"/>
    <row r="324" s="1" customFormat="1" ht="18"/>
    <row r="325" s="1" customFormat="1" ht="18"/>
    <row r="326" s="1" customFormat="1" ht="18"/>
    <row r="327" s="1" customFormat="1" ht="18"/>
    <row r="328" s="1" customFormat="1" ht="18"/>
    <row r="329" s="1" customFormat="1" ht="18"/>
    <row r="330" s="1" customFormat="1" ht="18"/>
    <row r="331" s="1" customFormat="1" ht="18"/>
    <row r="332" s="1" customFormat="1" ht="18"/>
    <row r="333" s="1" customFormat="1" ht="18"/>
    <row r="334" s="1" customFormat="1" ht="18"/>
    <row r="335" s="1" customFormat="1" ht="18"/>
    <row r="336" s="1" customFormat="1" ht="18"/>
    <row r="337" s="1" customFormat="1" ht="18"/>
    <row r="338" s="1" customFormat="1" ht="18"/>
    <row r="339" s="1" customFormat="1" ht="18"/>
    <row r="340" s="1" customFormat="1" ht="18"/>
    <row r="341" s="1" customFormat="1" ht="18"/>
    <row r="342" s="1" customFormat="1" ht="18"/>
    <row r="343" s="1" customFormat="1" ht="18"/>
    <row r="344" s="1" customFormat="1" ht="18"/>
    <row r="345" s="1" customFormat="1" ht="18"/>
    <row r="346" s="1" customFormat="1" ht="18"/>
    <row r="347" s="1" customFormat="1" ht="18"/>
    <row r="348" s="1" customFormat="1" ht="18"/>
    <row r="349" s="1" customFormat="1" ht="18"/>
    <row r="350" s="1" customFormat="1" ht="18"/>
    <row r="351" s="1" customFormat="1" ht="18"/>
    <row r="352" s="1" customFormat="1" ht="18"/>
    <row r="353" s="1" customFormat="1" ht="18"/>
    <row r="354" s="1" customFormat="1" ht="18"/>
    <row r="355" s="1" customFormat="1" ht="18"/>
    <row r="356" s="1" customFormat="1" ht="18"/>
    <row r="357" s="1" customFormat="1" ht="18"/>
    <row r="358" s="1" customFormat="1" ht="18"/>
    <row r="359" s="1" customFormat="1" ht="18"/>
    <row r="360" s="1" customFormat="1" ht="18"/>
    <row r="361" s="1" customFormat="1" ht="18"/>
    <row r="362" s="1" customFormat="1" ht="18"/>
    <row r="363" s="1" customFormat="1" ht="18"/>
    <row r="364" s="1" customFormat="1" ht="18"/>
    <row r="365" s="1" customFormat="1" ht="18"/>
    <row r="366" s="1" customFormat="1" ht="18"/>
    <row r="367" s="1" customFormat="1" ht="18"/>
    <row r="368" s="1" customFormat="1" ht="18"/>
    <row r="369" s="1" customFormat="1" ht="18"/>
    <row r="370" s="1" customFormat="1" ht="18"/>
    <row r="371" s="1" customFormat="1" ht="18"/>
    <row r="372" s="1" customFormat="1" ht="18"/>
    <row r="373" s="1" customFormat="1" ht="18"/>
    <row r="374" s="1" customFormat="1" ht="18"/>
    <row r="375" s="1" customFormat="1" ht="18"/>
    <row r="376" s="1" customFormat="1" ht="18"/>
    <row r="377" s="1" customFormat="1" ht="18"/>
    <row r="378" s="1" customFormat="1" ht="18"/>
    <row r="379" s="1" customFormat="1" ht="18"/>
    <row r="380" s="1" customFormat="1" ht="18"/>
    <row r="381" s="1" customFormat="1" ht="18"/>
    <row r="382" s="1" customFormat="1" ht="18"/>
    <row r="383" s="1" customFormat="1" ht="18"/>
    <row r="384" s="1" customFormat="1" ht="18"/>
    <row r="385" s="1" customFormat="1" ht="18"/>
    <row r="386" s="1" customFormat="1" ht="18"/>
    <row r="387" s="1" customFormat="1" ht="18"/>
    <row r="388" s="1" customFormat="1" ht="18"/>
    <row r="389" s="1" customFormat="1" ht="18"/>
    <row r="390" s="1" customFormat="1" ht="18"/>
    <row r="391" s="1" customFormat="1" ht="18"/>
    <row r="392" s="1" customFormat="1" ht="18"/>
    <row r="393" s="1" customFormat="1" ht="18"/>
    <row r="394" s="1" customFormat="1" ht="18"/>
    <row r="395" s="1" customFormat="1" ht="18"/>
    <row r="396" s="1" customFormat="1" ht="18"/>
    <row r="397" s="1" customFormat="1" ht="18"/>
    <row r="398" s="1" customFormat="1" ht="18"/>
    <row r="399" s="1" customFormat="1" ht="18"/>
    <row r="400" s="1" customFormat="1" ht="18"/>
    <row r="401" s="1" customFormat="1" ht="18"/>
    <row r="402" s="1" customFormat="1" ht="18"/>
    <row r="403" s="1" customFormat="1" ht="18"/>
    <row r="404" s="1" customFormat="1" ht="18"/>
    <row r="405" s="1" customFormat="1" ht="18"/>
    <row r="406" s="1" customFormat="1" ht="18"/>
    <row r="407" s="1" customFormat="1" ht="18"/>
    <row r="408" s="1" customFormat="1" ht="18"/>
    <row r="409" s="1" customFormat="1" ht="18"/>
    <row r="410" s="1" customFormat="1" ht="18"/>
    <row r="411" s="1" customFormat="1" ht="18"/>
    <row r="412" s="1" customFormat="1" ht="18"/>
    <row r="413" s="1" customFormat="1" ht="18"/>
    <row r="414" s="1" customFormat="1" ht="18"/>
    <row r="415" s="1" customFormat="1" ht="18"/>
    <row r="416" s="1" customFormat="1" ht="18"/>
    <row r="417" s="1" customFormat="1" ht="18"/>
    <row r="418" s="1" customFormat="1" ht="18"/>
    <row r="419" s="1" customFormat="1" ht="18"/>
    <row r="420" s="1" customFormat="1" ht="18"/>
    <row r="421" s="1" customFormat="1" ht="18"/>
    <row r="422" s="1" customFormat="1" ht="18"/>
    <row r="423" s="1" customFormat="1" ht="18"/>
    <row r="424" s="1" customFormat="1" ht="18"/>
    <row r="425" s="1" customFormat="1" ht="18"/>
    <row r="426" s="1" customFormat="1" ht="18"/>
    <row r="427" s="1" customFormat="1" ht="18"/>
    <row r="428" s="1" customFormat="1" ht="18"/>
    <row r="429" s="1" customFormat="1" ht="18"/>
    <row r="430" s="1" customFormat="1" ht="18"/>
    <row r="431" s="1" customFormat="1" ht="18"/>
    <row r="432" s="1" customFormat="1" ht="18"/>
    <row r="433" s="1" customFormat="1" ht="18"/>
    <row r="434" s="1" customFormat="1" ht="18"/>
    <row r="435" s="1" customFormat="1" ht="18"/>
    <row r="436" s="1" customFormat="1" ht="18"/>
    <row r="437" s="1" customFormat="1" ht="18"/>
    <row r="438" s="1" customFormat="1" ht="18"/>
    <row r="439" s="1" customFormat="1" ht="18"/>
    <row r="440" s="1" customFormat="1" ht="18"/>
    <row r="441" s="1" customFormat="1" ht="18"/>
    <row r="442" s="1" customFormat="1" ht="18"/>
    <row r="443" s="1" customFormat="1" ht="18"/>
    <row r="444" s="1" customFormat="1" ht="18"/>
    <row r="445" s="1" customFormat="1" ht="18"/>
    <row r="446" s="1" customFormat="1" ht="18"/>
    <row r="447" s="1" customFormat="1" ht="18"/>
    <row r="448" s="1" customFormat="1" ht="18"/>
    <row r="449" s="1" customFormat="1" ht="18"/>
    <row r="450" s="1" customFormat="1" ht="18"/>
    <row r="451" s="1" customFormat="1" ht="18"/>
    <row r="452" s="1" customFormat="1" ht="18"/>
    <row r="453" s="1" customFormat="1" ht="18"/>
    <row r="454" s="1" customFormat="1" ht="18"/>
    <row r="455" s="1" customFormat="1" ht="18"/>
    <row r="456" s="1" customFormat="1" ht="18"/>
    <row r="457" s="1" customFormat="1" ht="18"/>
    <row r="458" s="1" customFormat="1" ht="18"/>
    <row r="459" s="1" customFormat="1" ht="18"/>
    <row r="460" s="1" customFormat="1" ht="18"/>
    <row r="461" s="1" customFormat="1" ht="18"/>
    <row r="462" s="1" customFormat="1" ht="18"/>
    <row r="463" s="1" customFormat="1" ht="18"/>
    <row r="464" s="1" customFormat="1" ht="18"/>
    <row r="465" s="1" customFormat="1" ht="18"/>
    <row r="466" s="1" customFormat="1" ht="18"/>
    <row r="467" s="1" customFormat="1" ht="18"/>
    <row r="468" s="1" customFormat="1" ht="18"/>
    <row r="469" s="1" customFormat="1" ht="18"/>
    <row r="470" s="1" customFormat="1" ht="18"/>
    <row r="471" s="1" customFormat="1" ht="18"/>
    <row r="472" s="1" customFormat="1" ht="18"/>
    <row r="473" s="1" customFormat="1" ht="18"/>
    <row r="474" s="1" customFormat="1" ht="18"/>
    <row r="475" s="1" customFormat="1" ht="18"/>
    <row r="476" s="1" customFormat="1" ht="18"/>
    <row r="477" s="1" customFormat="1" ht="18"/>
    <row r="478" s="1" customFormat="1" ht="18"/>
    <row r="479" s="1" customFormat="1" ht="18"/>
    <row r="480" s="1" customFormat="1" ht="18"/>
    <row r="481" s="1" customFormat="1" ht="18"/>
    <row r="482" s="1" customFormat="1" ht="18"/>
    <row r="483" s="1" customFormat="1" ht="18"/>
    <row r="484" s="1" customFormat="1" ht="18"/>
    <row r="485" s="1" customFormat="1" ht="18"/>
    <row r="486" s="1" customFormat="1" ht="18"/>
    <row r="487" s="1" customFormat="1" ht="18"/>
    <row r="488" s="1" customFormat="1" ht="18"/>
    <row r="489" s="1" customFormat="1" ht="18"/>
    <row r="490" s="1" customFormat="1" ht="18"/>
    <row r="491" s="1" customFormat="1" ht="18"/>
    <row r="492" s="1" customFormat="1" ht="18"/>
    <row r="493" s="1" customFormat="1" ht="18"/>
    <row r="494" s="1" customFormat="1" ht="18"/>
    <row r="495" s="1" customFormat="1" ht="18"/>
    <row r="496" s="1" customFormat="1" ht="18"/>
    <row r="497" s="1" customFormat="1" ht="18"/>
    <row r="498" s="1" customFormat="1" ht="18"/>
    <row r="499" s="1" customFormat="1" ht="18"/>
    <row r="500" s="1" customFormat="1" ht="18"/>
    <row r="501" s="1" customFormat="1" ht="18"/>
    <row r="502" s="1" customFormat="1" ht="18"/>
    <row r="503" s="1" customFormat="1" ht="18"/>
    <row r="504" s="1" customFormat="1" ht="18"/>
    <row r="505" s="1" customFormat="1" ht="18"/>
    <row r="506" s="1" customFormat="1" ht="18"/>
    <row r="507" s="1" customFormat="1" ht="18"/>
    <row r="508" s="1" customFormat="1" ht="18"/>
    <row r="509" s="1" customFormat="1" ht="18"/>
    <row r="510" s="1" customFormat="1" ht="18"/>
    <row r="511" s="1" customFormat="1" ht="18"/>
    <row r="512" s="1" customFormat="1" ht="18"/>
    <row r="513" s="1" customFormat="1" ht="18"/>
    <row r="514" s="1" customFormat="1" ht="18"/>
    <row r="515" s="1" customFormat="1" ht="18"/>
    <row r="516" s="1" customFormat="1" ht="18"/>
    <row r="517" s="1" customFormat="1" ht="18"/>
    <row r="518" s="1" customFormat="1" ht="18"/>
    <row r="519" s="1" customFormat="1" ht="18"/>
    <row r="520" s="1" customFormat="1" ht="18"/>
    <row r="521" s="1" customFormat="1" ht="18"/>
    <row r="522" s="1" customFormat="1" ht="18"/>
    <row r="523" s="1" customFormat="1" ht="18"/>
    <row r="524" s="1" customFormat="1" ht="18"/>
    <row r="525" s="1" customFormat="1" ht="18"/>
    <row r="526" s="1" customFormat="1" ht="18"/>
    <row r="527" s="1" customFormat="1" ht="18"/>
    <row r="528" s="1" customFormat="1" ht="18"/>
    <row r="529" s="1" customFormat="1" ht="18"/>
    <row r="530" s="1" customFormat="1" ht="18"/>
    <row r="531" s="1" customFormat="1" ht="18"/>
    <row r="532" s="1" customFormat="1" ht="18"/>
    <row r="533" s="1" customFormat="1" ht="18"/>
    <row r="534" s="1" customFormat="1" ht="18"/>
    <row r="535" s="1" customFormat="1" ht="18"/>
    <row r="536" s="1" customFormat="1" ht="18"/>
    <row r="537" s="1" customFormat="1" ht="18"/>
    <row r="538" s="1" customFormat="1" ht="18"/>
    <row r="539" s="1" customFormat="1" ht="18"/>
    <row r="540" s="1" customFormat="1" ht="18"/>
    <row r="541" s="1" customFormat="1" ht="18"/>
    <row r="542" s="1" customFormat="1" ht="18"/>
    <row r="543" s="1" customFormat="1" ht="18"/>
    <row r="544" s="1" customFormat="1" ht="18"/>
    <row r="545" s="1" customFormat="1" ht="18"/>
    <row r="546" s="1" customFormat="1" ht="18"/>
    <row r="547" s="1" customFormat="1" ht="18"/>
    <row r="548" s="1" customFormat="1" ht="18"/>
    <row r="549" s="1" customFormat="1" ht="18"/>
    <row r="550" s="1" customFormat="1" ht="18"/>
    <row r="551" s="1" customFormat="1" ht="18"/>
    <row r="552" s="1" customFormat="1" ht="18"/>
    <row r="553" s="1" customFormat="1" ht="18"/>
    <row r="554" s="1" customFormat="1" ht="18"/>
    <row r="555" s="1" customFormat="1" ht="18"/>
    <row r="556" s="1" customFormat="1" ht="18"/>
    <row r="557" s="1" customFormat="1" ht="18"/>
    <row r="558" s="1" customFormat="1" ht="18"/>
    <row r="559" s="1" customFormat="1" ht="18"/>
    <row r="560" s="1" customFormat="1" ht="18"/>
    <row r="561" s="1" customFormat="1" ht="18"/>
    <row r="562" s="1" customFormat="1" ht="18"/>
    <row r="563" s="1" customFormat="1" ht="18"/>
    <row r="564" s="1" customFormat="1" ht="18"/>
    <row r="565" s="1" customFormat="1" ht="18"/>
    <row r="566" s="1" customFormat="1" ht="18"/>
    <row r="567" s="1" customFormat="1" ht="18"/>
    <row r="568" s="1" customFormat="1" ht="18"/>
    <row r="569" s="1" customFormat="1" ht="18"/>
    <row r="570" s="1" customFormat="1" ht="18"/>
    <row r="571" s="1" customFormat="1" ht="18"/>
    <row r="572" s="1" customFormat="1" ht="18"/>
    <row r="573" s="1" customFormat="1" ht="18"/>
    <row r="574" s="1" customFormat="1" ht="18"/>
    <row r="575" s="1" customFormat="1" ht="18"/>
    <row r="576" s="1" customFormat="1" ht="18"/>
    <row r="577" s="1" customFormat="1" ht="18"/>
    <row r="578" s="1" customFormat="1" ht="18"/>
    <row r="579" s="1" customFormat="1" ht="18"/>
    <row r="580" s="1" customFormat="1" ht="18"/>
    <row r="581" s="1" customFormat="1" ht="18"/>
    <row r="582" s="1" customFormat="1" ht="18"/>
    <row r="583" s="1" customFormat="1" ht="18"/>
    <row r="584" s="1" customFormat="1" ht="18"/>
    <row r="585" s="1" customFormat="1" ht="18"/>
    <row r="586" s="1" customFormat="1" ht="18"/>
    <row r="587" s="1" customFormat="1" ht="18"/>
    <row r="588" s="1" customFormat="1" ht="18"/>
    <row r="589" s="1" customFormat="1" ht="18"/>
    <row r="590" s="1" customFormat="1" ht="18"/>
    <row r="591" s="1" customFormat="1" ht="18"/>
    <row r="592" s="1" customFormat="1" ht="18"/>
    <row r="593" s="1" customFormat="1" ht="18"/>
    <row r="594" s="1" customFormat="1" ht="18"/>
    <row r="595" s="1" customFormat="1" ht="18"/>
    <row r="596" s="1" customFormat="1" ht="18"/>
    <row r="597" s="1" customFormat="1" ht="18"/>
    <row r="598" s="1" customFormat="1" ht="18"/>
    <row r="599" s="1" customFormat="1" ht="18"/>
    <row r="600" s="1" customFormat="1" ht="18"/>
    <row r="601" s="1" customFormat="1" ht="18"/>
    <row r="602" s="1" customFormat="1" ht="18"/>
    <row r="603" s="1" customFormat="1" ht="18"/>
    <row r="604" s="1" customFormat="1" ht="18"/>
    <row r="605" s="1" customFormat="1" ht="18"/>
    <row r="606" s="1" customFormat="1" ht="18"/>
    <row r="607" s="1" customFormat="1" ht="18"/>
    <row r="608" s="1" customFormat="1" ht="18"/>
    <row r="609" s="1" customFormat="1" ht="18"/>
    <row r="610" s="1" customFormat="1" ht="18"/>
    <row r="611" s="1" customFormat="1" ht="18"/>
    <row r="612" s="1" customFormat="1" ht="18"/>
    <row r="613" s="1" customFormat="1" ht="18"/>
    <row r="614" s="1" customFormat="1" ht="18"/>
    <row r="615" s="1" customFormat="1" ht="18"/>
    <row r="616" s="1" customFormat="1" ht="18"/>
    <row r="617" s="1" customFormat="1" ht="18"/>
    <row r="618" s="1" customFormat="1" ht="18"/>
    <row r="619" s="1" customFormat="1" ht="18"/>
    <row r="620" s="1" customFormat="1" ht="18"/>
    <row r="621" s="1" customFormat="1" ht="18"/>
    <row r="622" s="1" customFormat="1" ht="18"/>
    <row r="623" s="1" customFormat="1" ht="18"/>
    <row r="624" s="1" customFormat="1" ht="18"/>
    <row r="625" s="1" customFormat="1" ht="18"/>
    <row r="626" s="1" customFormat="1" ht="18"/>
    <row r="627" s="1" customFormat="1" ht="18"/>
    <row r="628" s="1" customFormat="1" ht="18"/>
    <row r="629" s="1" customFormat="1" ht="18"/>
    <row r="630" s="1" customFormat="1" ht="18"/>
    <row r="631" s="1" customFormat="1" ht="18"/>
    <row r="632" s="1" customFormat="1" ht="18"/>
    <row r="633" s="1" customFormat="1" ht="18"/>
    <row r="634" s="1" customFormat="1" ht="18"/>
    <row r="635" s="1" customFormat="1" ht="18"/>
    <row r="636" s="1" customFormat="1" ht="18"/>
    <row r="637" s="1" customFormat="1" ht="18"/>
    <row r="638" s="1" customFormat="1" ht="18"/>
    <row r="639" s="1" customFormat="1" ht="18"/>
    <row r="640" s="1" customFormat="1" ht="18"/>
    <row r="641" s="1" customFormat="1" ht="18"/>
    <row r="642" s="1" customFormat="1" ht="18"/>
    <row r="643" s="1" customFormat="1" ht="18"/>
    <row r="644" s="1" customFormat="1" ht="18"/>
    <row r="645" s="1" customFormat="1" ht="18"/>
    <row r="646" s="1" customFormat="1" ht="18"/>
    <row r="647" s="1" customFormat="1" ht="18"/>
    <row r="648" s="1" customFormat="1" ht="18"/>
    <row r="649" s="1" customFormat="1" ht="18"/>
    <row r="650" s="1" customFormat="1" ht="18"/>
    <row r="651" s="1" customFormat="1" ht="18"/>
    <row r="652" s="1" customFormat="1" ht="18"/>
    <row r="653" s="1" customFormat="1" ht="18"/>
    <row r="654" s="1" customFormat="1" ht="18"/>
    <row r="655" s="1" customFormat="1" ht="18"/>
    <row r="656" s="1" customFormat="1" ht="18"/>
    <row r="657" s="1" customFormat="1" ht="18"/>
    <row r="658" s="1" customFormat="1" ht="18"/>
    <row r="659" s="1" customFormat="1" ht="18"/>
    <row r="660" s="1" customFormat="1" ht="18"/>
    <row r="661" s="1" customFormat="1" ht="18"/>
    <row r="662" s="1" customFormat="1" ht="18"/>
    <row r="663" s="1" customFormat="1" ht="18"/>
    <row r="664" s="1" customFormat="1" ht="18"/>
    <row r="665" s="1" customFormat="1" ht="18"/>
    <row r="666" s="1" customFormat="1" ht="18"/>
    <row r="667" s="1" customFormat="1" ht="18"/>
    <row r="668" s="1" customFormat="1" ht="18"/>
    <row r="669" s="1" customFormat="1" ht="18"/>
    <row r="670" s="1" customFormat="1" ht="18"/>
    <row r="671" s="1" customFormat="1" ht="18"/>
    <row r="672" s="1" customFormat="1" ht="18"/>
    <row r="673" s="1" customFormat="1" ht="18"/>
    <row r="674" s="1" customFormat="1" ht="18"/>
    <row r="675" s="1" customFormat="1" ht="18"/>
    <row r="676" s="1" customFormat="1" ht="18"/>
    <row r="677" s="1" customFormat="1" ht="18"/>
    <row r="678" s="1" customFormat="1" ht="18"/>
    <row r="679" s="1" customFormat="1" ht="18"/>
    <row r="680" s="1" customFormat="1" ht="18"/>
    <row r="681" s="1" customFormat="1" ht="18"/>
    <row r="682" s="1" customFormat="1" ht="18"/>
    <row r="683" s="1" customFormat="1" ht="18"/>
    <row r="684" s="1" customFormat="1" ht="18"/>
    <row r="685" s="1" customFormat="1" ht="18"/>
    <row r="686" s="1" customFormat="1" ht="18"/>
    <row r="687" s="1" customFormat="1" ht="18"/>
    <row r="688" s="1" customFormat="1" ht="18"/>
    <row r="689" s="1" customFormat="1" ht="18"/>
    <row r="690" s="1" customFormat="1" ht="18"/>
    <row r="691" s="1" customFormat="1" ht="18"/>
    <row r="692" s="1" customFormat="1" ht="18"/>
    <row r="693" s="1" customFormat="1" ht="18"/>
    <row r="694" s="1" customFormat="1" ht="18"/>
    <row r="695" s="1" customFormat="1" ht="18"/>
    <row r="696" s="1" customFormat="1" ht="18"/>
    <row r="697" s="1" customFormat="1" ht="18"/>
    <row r="698" s="1" customFormat="1" ht="18"/>
    <row r="699" s="1" customFormat="1" ht="18"/>
    <row r="700" s="1" customFormat="1" ht="18"/>
    <row r="701" s="1" customFormat="1" ht="18"/>
    <row r="702" s="1" customFormat="1" ht="18"/>
    <row r="703" s="1" customFormat="1" ht="18"/>
    <row r="704" s="1" customFormat="1" ht="18"/>
    <row r="705" s="1" customFormat="1" ht="18"/>
    <row r="706" s="1" customFormat="1" ht="18"/>
    <row r="707" s="1" customFormat="1" ht="18"/>
    <row r="708" s="1" customFormat="1" ht="18"/>
    <row r="709" s="1" customFormat="1" ht="18"/>
    <row r="710" s="1" customFormat="1" ht="18"/>
    <row r="711" s="1" customFormat="1" ht="18"/>
    <row r="712" s="1" customFormat="1" ht="18"/>
    <row r="713" s="1" customFormat="1" ht="18"/>
    <row r="714" s="1" customFormat="1" ht="18"/>
    <row r="715" s="1" customFormat="1" ht="18"/>
    <row r="716" s="1" customFormat="1" ht="18"/>
    <row r="717" s="1" customFormat="1" ht="18"/>
    <row r="718" s="1" customFormat="1" ht="18"/>
    <row r="719" s="1" customFormat="1" ht="18"/>
    <row r="720" s="1" customFormat="1" ht="18"/>
    <row r="721" s="1" customFormat="1" ht="18"/>
    <row r="722" s="1" customFormat="1" ht="18"/>
    <row r="723" s="1" customFormat="1" ht="18"/>
    <row r="724" s="1" customFormat="1" ht="18"/>
    <row r="725" s="1" customFormat="1" ht="18"/>
    <row r="726" s="1" customFormat="1" ht="18"/>
    <row r="727" s="1" customFormat="1" ht="18"/>
    <row r="728" s="1" customFormat="1" ht="18"/>
    <row r="729" s="1" customFormat="1" ht="18"/>
    <row r="730" s="1" customFormat="1" ht="18"/>
    <row r="731" s="1" customFormat="1" ht="18"/>
    <row r="732" s="1" customFormat="1" ht="18"/>
    <row r="733" s="1" customFormat="1" ht="18"/>
    <row r="734" s="1" customFormat="1" ht="18"/>
    <row r="735" s="1" customFormat="1" ht="18"/>
    <row r="736" s="1" customFormat="1" ht="18"/>
    <row r="737" s="1" customFormat="1" ht="18"/>
    <row r="738" s="1" customFormat="1" ht="18"/>
    <row r="739" s="1" customFormat="1" ht="18"/>
    <row r="740" s="1" customFormat="1" ht="18"/>
    <row r="741" s="1" customFormat="1" ht="18"/>
    <row r="742" s="1" customFormat="1" ht="18"/>
    <row r="743" s="1" customFormat="1" ht="18"/>
    <row r="744" s="1" customFormat="1" ht="18"/>
    <row r="745" s="1" customFormat="1" ht="18"/>
    <row r="746" s="1" customFormat="1" ht="18"/>
    <row r="747" s="1" customFormat="1" ht="18"/>
    <row r="748" s="1" customFormat="1" ht="18"/>
    <row r="749" s="1" customFormat="1" ht="18"/>
    <row r="750" s="1" customFormat="1" ht="18"/>
    <row r="751" s="1" customFormat="1" ht="18"/>
    <row r="752" s="1" customFormat="1" ht="18"/>
    <row r="753" s="1" customFormat="1" ht="18"/>
    <row r="754" s="1" customFormat="1" ht="18"/>
    <row r="755" s="1" customFormat="1" ht="18"/>
    <row r="756" s="1" customFormat="1" ht="18"/>
    <row r="757" s="1" customFormat="1" ht="18"/>
    <row r="758" s="1" customFormat="1" ht="18"/>
    <row r="759" s="1" customFormat="1" ht="18"/>
    <row r="760" s="1" customFormat="1" ht="18"/>
    <row r="761" s="1" customFormat="1" ht="18"/>
    <row r="762" s="1" customFormat="1" ht="18"/>
    <row r="763" s="1" customFormat="1" ht="18"/>
    <row r="764" s="1" customFormat="1" ht="18"/>
    <row r="765" s="1" customFormat="1" ht="18"/>
    <row r="766" s="1" customFormat="1" ht="18"/>
    <row r="767" s="1" customFormat="1" ht="18"/>
    <row r="768" s="1" customFormat="1" ht="18"/>
    <row r="769" s="1" customFormat="1" ht="18"/>
    <row r="770" s="1" customFormat="1" ht="18"/>
    <row r="771" s="1" customFormat="1" ht="18"/>
    <row r="772" s="1" customFormat="1" ht="18"/>
    <row r="773" s="1" customFormat="1" ht="18"/>
    <row r="774" s="1" customFormat="1" ht="18"/>
    <row r="775" s="1" customFormat="1" ht="18"/>
    <row r="776" s="1" customFormat="1" ht="18"/>
    <row r="777" s="1" customFormat="1" ht="18"/>
    <row r="778" s="1" customFormat="1" ht="18"/>
    <row r="779" s="1" customFormat="1" ht="18"/>
    <row r="780" s="1" customFormat="1" ht="18"/>
    <row r="781" s="1" customFormat="1" ht="18"/>
    <row r="782" s="1" customFormat="1" ht="18"/>
    <row r="783" s="1" customFormat="1" ht="18"/>
    <row r="784" s="1" customFormat="1" ht="18"/>
    <row r="785" s="1" customFormat="1" ht="18"/>
    <row r="786" s="1" customFormat="1" ht="18"/>
    <row r="787" s="1" customFormat="1" ht="18"/>
  </sheetData>
  <sheetProtection/>
  <mergeCells count="65">
    <mergeCell ref="C163:H164"/>
    <mergeCell ref="C154:F154"/>
    <mergeCell ref="C157:I157"/>
    <mergeCell ref="B116:B161"/>
    <mergeCell ref="C135:F135"/>
    <mergeCell ref="B106:B112"/>
    <mergeCell ref="B15:I15"/>
    <mergeCell ref="B16:I17"/>
    <mergeCell ref="C19:I19"/>
    <mergeCell ref="C20:I20"/>
    <mergeCell ref="B57:B101"/>
    <mergeCell ref="C145:F145"/>
    <mergeCell ref="B11:I11"/>
    <mergeCell ref="B12:I12"/>
    <mergeCell ref="B13:I13"/>
    <mergeCell ref="B14:I14"/>
    <mergeCell ref="C155:I155"/>
    <mergeCell ref="C156:I156"/>
    <mergeCell ref="B19:B53"/>
    <mergeCell ref="C21:I21"/>
    <mergeCell ref="C28:I28"/>
    <mergeCell ref="C29:I29"/>
    <mergeCell ref="C30:I30"/>
    <mergeCell ref="C38:I38"/>
    <mergeCell ref="C39:I39"/>
    <mergeCell ref="C40:I40"/>
    <mergeCell ref="C41:I41"/>
    <mergeCell ref="C42:I42"/>
    <mergeCell ref="C57:I57"/>
    <mergeCell ref="C58:I58"/>
    <mergeCell ref="C59:I59"/>
    <mergeCell ref="C60:I60"/>
    <mergeCell ref="C69:I69"/>
    <mergeCell ref="C70:I70"/>
    <mergeCell ref="C71:I71"/>
    <mergeCell ref="C72:I72"/>
    <mergeCell ref="C82:I82"/>
    <mergeCell ref="C83:I83"/>
    <mergeCell ref="C84:I84"/>
    <mergeCell ref="C85:I85"/>
    <mergeCell ref="C95:I95"/>
    <mergeCell ref="C96:I96"/>
    <mergeCell ref="C97:I97"/>
    <mergeCell ref="C106:I106"/>
    <mergeCell ref="C107:I107"/>
    <mergeCell ref="C108:I108"/>
    <mergeCell ref="C116:I116"/>
    <mergeCell ref="C117:I117"/>
    <mergeCell ref="C118:I118"/>
    <mergeCell ref="C126:I126"/>
    <mergeCell ref="C127:I127"/>
    <mergeCell ref="C128:I128"/>
    <mergeCell ref="C136:I136"/>
    <mergeCell ref="C137:I137"/>
    <mergeCell ref="C138:I138"/>
    <mergeCell ref="C146:I146"/>
    <mergeCell ref="C147:I147"/>
    <mergeCell ref="C148:I148"/>
    <mergeCell ref="C2:I2"/>
    <mergeCell ref="C6:I6"/>
    <mergeCell ref="C7:I7"/>
    <mergeCell ref="C8:I8"/>
    <mergeCell ref="B9:I9"/>
    <mergeCell ref="C3:I3"/>
    <mergeCell ref="C4:I4"/>
  </mergeCells>
  <printOptions/>
  <pageMargins left="0.7086614173228347" right="0.7086614173228347" top="0.7480314960629921" bottom="0.7480314960629921" header="0.31496062992125984" footer="0.31496062992125984"/>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dimension ref="A1:AD330"/>
  <sheetViews>
    <sheetView zoomScalePageLayoutView="0" workbookViewId="0" topLeftCell="A1">
      <selection activeCell="B7" sqref="B7:V7"/>
    </sheetView>
  </sheetViews>
  <sheetFormatPr defaultColWidth="10.8515625" defaultRowHeight="15"/>
  <cols>
    <col min="1" max="1" width="3.7109375" style="48" customWidth="1"/>
    <col min="2" max="2" width="34.8515625" style="58" customWidth="1"/>
    <col min="3" max="3" width="18.8515625" style="58" customWidth="1"/>
    <col min="4" max="4" width="9.57421875" style="58" customWidth="1"/>
    <col min="5" max="5" width="19.28125" style="321" customWidth="1"/>
    <col min="6" max="6" width="8.7109375" style="58" customWidth="1"/>
    <col min="7" max="7" width="19.28125" style="58" customWidth="1"/>
    <col min="8" max="8" width="8.28125" style="58" customWidth="1"/>
    <col min="9" max="9" width="18.140625" style="58" customWidth="1"/>
    <col min="10" max="10" width="8.421875" style="58" customWidth="1"/>
    <col min="11" max="11" width="20.140625" style="58" customWidth="1"/>
    <col min="12" max="12" width="9.00390625" style="134" customWidth="1"/>
    <col min="13" max="13" width="19.28125" style="134" customWidth="1"/>
    <col min="14" max="14" width="11.140625" style="134" customWidth="1"/>
    <col min="15" max="15" width="13.57421875" style="58" customWidth="1"/>
    <col min="16" max="16" width="9.00390625" style="134" customWidth="1"/>
    <col min="17" max="17" width="15.57421875" style="135" customWidth="1"/>
    <col min="18" max="18" width="9.140625" style="135" customWidth="1"/>
    <col min="19" max="19" width="16.8515625" style="135" customWidth="1"/>
    <col min="20" max="20" width="8.7109375" style="135" customWidth="1"/>
    <col min="21" max="21" width="17.00390625" style="136" customWidth="1"/>
    <col min="22" max="22" width="9.140625" style="137" customWidth="1"/>
    <col min="23" max="23" width="16.421875" style="53" customWidth="1"/>
    <col min="24" max="24" width="8.8515625" style="48" bestFit="1" customWidth="1"/>
    <col min="25" max="25" width="16.28125" style="48" bestFit="1" customWidth="1"/>
    <col min="26" max="26" width="7.00390625" style="48" bestFit="1" customWidth="1"/>
    <col min="27" max="27" width="6.7109375" style="48" bestFit="1" customWidth="1"/>
    <col min="28" max="30" width="10.8515625" style="48" customWidth="1"/>
    <col min="31" max="16384" width="10.8515625" style="65" customWidth="1"/>
  </cols>
  <sheetData>
    <row r="1" spans="2:23" s="48" customFormat="1" ht="14.25">
      <c r="B1" s="49"/>
      <c r="C1" s="49"/>
      <c r="D1" s="49"/>
      <c r="E1" s="316"/>
      <c r="F1" s="49"/>
      <c r="G1" s="49"/>
      <c r="H1" s="49"/>
      <c r="I1" s="49"/>
      <c r="J1" s="49"/>
      <c r="K1" s="49"/>
      <c r="L1" s="196"/>
      <c r="M1" s="196"/>
      <c r="N1" s="196"/>
      <c r="O1" s="49"/>
      <c r="P1" s="196"/>
      <c r="Q1" s="50"/>
      <c r="R1" s="50"/>
      <c r="S1" s="50"/>
      <c r="T1" s="50"/>
      <c r="U1" s="51"/>
      <c r="V1" s="52"/>
      <c r="W1" s="53"/>
    </row>
    <row r="2" spans="2:23" s="48" customFormat="1" ht="26.25">
      <c r="B2" s="359" t="s">
        <v>186</v>
      </c>
      <c r="C2" s="359"/>
      <c r="D2" s="359"/>
      <c r="E2" s="359"/>
      <c r="F2" s="359"/>
      <c r="G2" s="359"/>
      <c r="H2" s="359"/>
      <c r="I2" s="359"/>
      <c r="J2" s="359"/>
      <c r="K2" s="359"/>
      <c r="L2" s="359"/>
      <c r="M2" s="359"/>
      <c r="N2" s="359"/>
      <c r="O2" s="359"/>
      <c r="P2" s="359"/>
      <c r="Q2" s="359"/>
      <c r="R2" s="359"/>
      <c r="S2" s="359"/>
      <c r="T2" s="359"/>
      <c r="U2" s="359"/>
      <c r="V2" s="359"/>
      <c r="W2" s="53"/>
    </row>
    <row r="3" spans="2:23" s="48" customFormat="1" ht="23.25">
      <c r="B3" s="267" t="s">
        <v>187</v>
      </c>
      <c r="C3" s="267"/>
      <c r="D3" s="267"/>
      <c r="E3" s="267"/>
      <c r="F3" s="267"/>
      <c r="G3" s="267"/>
      <c r="H3" s="267"/>
      <c r="I3" s="267"/>
      <c r="J3" s="267"/>
      <c r="K3" s="267"/>
      <c r="L3" s="267"/>
      <c r="M3" s="267"/>
      <c r="N3" s="267"/>
      <c r="O3" s="267"/>
      <c r="P3" s="267"/>
      <c r="Q3" s="267"/>
      <c r="R3" s="267"/>
      <c r="S3" s="267"/>
      <c r="T3" s="267"/>
      <c r="U3" s="267"/>
      <c r="V3" s="267"/>
      <c r="W3" s="53"/>
    </row>
    <row r="4" spans="2:23" s="48" customFormat="1" ht="20.25">
      <c r="B4" s="268" t="s">
        <v>188</v>
      </c>
      <c r="C4" s="268"/>
      <c r="D4" s="268"/>
      <c r="E4" s="268"/>
      <c r="F4" s="268"/>
      <c r="G4" s="268"/>
      <c r="H4" s="268"/>
      <c r="I4" s="268"/>
      <c r="J4" s="268"/>
      <c r="K4" s="268"/>
      <c r="L4" s="268"/>
      <c r="M4" s="268"/>
      <c r="N4" s="268"/>
      <c r="O4" s="268"/>
      <c r="P4" s="268"/>
      <c r="Q4" s="268"/>
      <c r="R4" s="268"/>
      <c r="S4" s="268"/>
      <c r="T4" s="268"/>
      <c r="U4" s="268"/>
      <c r="V4" s="268"/>
      <c r="W4" s="53"/>
    </row>
    <row r="5" spans="2:23" s="48" customFormat="1" ht="11.25" customHeight="1">
      <c r="B5" s="199"/>
      <c r="C5" s="199"/>
      <c r="D5" s="199"/>
      <c r="E5" s="199"/>
      <c r="F5" s="199"/>
      <c r="G5" s="199"/>
      <c r="H5" s="199"/>
      <c r="I5" s="199"/>
      <c r="J5" s="199"/>
      <c r="K5" s="199"/>
      <c r="L5" s="199"/>
      <c r="M5" s="199"/>
      <c r="N5" s="199"/>
      <c r="O5" s="199"/>
      <c r="P5" s="199"/>
      <c r="Q5" s="199"/>
      <c r="R5" s="199"/>
      <c r="S5" s="199"/>
      <c r="T5" s="199"/>
      <c r="U5" s="199"/>
      <c r="V5" s="199"/>
      <c r="W5" s="53"/>
    </row>
    <row r="6" spans="1:28" s="48" customFormat="1" ht="18">
      <c r="A6" s="54"/>
      <c r="B6" s="287" t="s">
        <v>25</v>
      </c>
      <c r="C6" s="287"/>
      <c r="D6" s="287"/>
      <c r="E6" s="287"/>
      <c r="F6" s="287"/>
      <c r="G6" s="287"/>
      <c r="H6" s="287"/>
      <c r="I6" s="287"/>
      <c r="J6" s="287"/>
      <c r="K6" s="287"/>
      <c r="L6" s="287"/>
      <c r="M6" s="287"/>
      <c r="N6" s="287"/>
      <c r="O6" s="287"/>
      <c r="P6" s="287"/>
      <c r="Q6" s="287"/>
      <c r="R6" s="287"/>
      <c r="S6" s="287"/>
      <c r="T6" s="287"/>
      <c r="U6" s="287"/>
      <c r="V6" s="287"/>
      <c r="W6" s="54"/>
      <c r="X6" s="54"/>
      <c r="Y6" s="54"/>
      <c r="Z6" s="54"/>
      <c r="AA6" s="54"/>
      <c r="AB6" s="54"/>
    </row>
    <row r="7" spans="1:28" s="48" customFormat="1" ht="18">
      <c r="A7" s="55"/>
      <c r="B7" s="288" t="s">
        <v>27</v>
      </c>
      <c r="C7" s="288"/>
      <c r="D7" s="288"/>
      <c r="E7" s="288"/>
      <c r="F7" s="288"/>
      <c r="G7" s="288"/>
      <c r="H7" s="288"/>
      <c r="I7" s="288"/>
      <c r="J7" s="288"/>
      <c r="K7" s="288"/>
      <c r="L7" s="288"/>
      <c r="M7" s="288"/>
      <c r="N7" s="288"/>
      <c r="O7" s="288"/>
      <c r="P7" s="288"/>
      <c r="Q7" s="288"/>
      <c r="R7" s="288"/>
      <c r="S7" s="288"/>
      <c r="T7" s="288"/>
      <c r="U7" s="288"/>
      <c r="V7" s="288"/>
      <c r="W7" s="55"/>
      <c r="X7" s="55"/>
      <c r="Y7" s="55"/>
      <c r="Z7" s="55"/>
      <c r="AA7" s="55"/>
      <c r="AB7" s="55"/>
    </row>
    <row r="8" spans="2:28" s="48" customFormat="1" ht="15">
      <c r="B8" s="289" t="s">
        <v>192</v>
      </c>
      <c r="C8" s="289"/>
      <c r="D8" s="289"/>
      <c r="E8" s="289"/>
      <c r="F8" s="289"/>
      <c r="G8" s="289"/>
      <c r="H8" s="289"/>
      <c r="I8" s="289"/>
      <c r="J8" s="289"/>
      <c r="K8" s="289"/>
      <c r="L8" s="289"/>
      <c r="M8" s="289"/>
      <c r="N8" s="289"/>
      <c r="O8" s="289"/>
      <c r="P8" s="289"/>
      <c r="Q8" s="289"/>
      <c r="R8" s="289"/>
      <c r="S8" s="289"/>
      <c r="T8" s="289"/>
      <c r="U8" s="289"/>
      <c r="V8" s="289"/>
      <c r="W8" s="56"/>
      <c r="X8" s="56"/>
      <c r="Y8" s="56"/>
      <c r="Z8" s="56"/>
      <c r="AA8" s="56"/>
      <c r="AB8" s="56"/>
    </row>
    <row r="9" spans="2:28" s="48" customFormat="1" ht="15.75" thickBot="1">
      <c r="B9" s="289" t="s">
        <v>28</v>
      </c>
      <c r="C9" s="289"/>
      <c r="D9" s="289"/>
      <c r="E9" s="289"/>
      <c r="F9" s="289"/>
      <c r="G9" s="289"/>
      <c r="H9" s="289"/>
      <c r="I9" s="289"/>
      <c r="J9" s="289"/>
      <c r="K9" s="289"/>
      <c r="L9" s="289"/>
      <c r="M9" s="289"/>
      <c r="N9" s="289"/>
      <c r="O9" s="289"/>
      <c r="P9" s="289"/>
      <c r="Q9" s="289"/>
      <c r="R9" s="289"/>
      <c r="S9" s="289"/>
      <c r="T9" s="289"/>
      <c r="U9" s="289"/>
      <c r="V9" s="289"/>
      <c r="W9" s="57"/>
      <c r="X9" s="57"/>
      <c r="Y9" s="57"/>
      <c r="Z9" s="57"/>
      <c r="AA9" s="57"/>
      <c r="AB9" s="57"/>
    </row>
    <row r="10" spans="1:30" s="58" customFormat="1" ht="15.75" customHeight="1" thickBot="1">
      <c r="A10" s="59"/>
      <c r="B10" s="279" t="s">
        <v>29</v>
      </c>
      <c r="C10" s="276">
        <v>2018</v>
      </c>
      <c r="D10" s="277"/>
      <c r="E10" s="276">
        <v>2019</v>
      </c>
      <c r="F10" s="277"/>
      <c r="G10" s="276">
        <v>2020</v>
      </c>
      <c r="H10" s="277"/>
      <c r="I10" s="276">
        <v>2021</v>
      </c>
      <c r="J10" s="277"/>
      <c r="K10" s="269">
        <v>2022</v>
      </c>
      <c r="L10" s="270"/>
      <c r="M10" s="269">
        <v>2023</v>
      </c>
      <c r="N10" s="270"/>
      <c r="O10" s="271" t="s">
        <v>195</v>
      </c>
      <c r="P10" s="272"/>
      <c r="Q10" s="272"/>
      <c r="R10" s="272"/>
      <c r="S10" s="272"/>
      <c r="T10" s="272"/>
      <c r="U10" s="272"/>
      <c r="V10" s="272"/>
      <c r="W10" s="272"/>
      <c r="X10" s="273"/>
      <c r="Y10" s="57"/>
      <c r="Z10" s="57"/>
      <c r="AA10" s="57"/>
      <c r="AB10" s="59"/>
      <c r="AC10" s="59"/>
      <c r="AD10" s="59"/>
    </row>
    <row r="11" spans="1:30" s="60" customFormat="1" ht="29.25" customHeight="1" thickBot="1">
      <c r="A11" s="64"/>
      <c r="B11" s="280"/>
      <c r="C11" s="61" t="s">
        <v>26</v>
      </c>
      <c r="D11" s="62" t="s">
        <v>190</v>
      </c>
      <c r="E11" s="211" t="s">
        <v>26</v>
      </c>
      <c r="F11" s="62" t="str">
        <f>+D11</f>
        <v>Análisis vertical (%)</v>
      </c>
      <c r="G11" s="61" t="s">
        <v>26</v>
      </c>
      <c r="H11" s="62" t="str">
        <f>+D11</f>
        <v>Análisis vertical (%)</v>
      </c>
      <c r="I11" s="63" t="str">
        <f aca="true" t="shared" si="0" ref="I11:N11">+G11</f>
        <v>Monto</v>
      </c>
      <c r="J11" s="62" t="str">
        <f t="shared" si="0"/>
        <v>Análisis vertical (%)</v>
      </c>
      <c r="K11" s="63" t="str">
        <f t="shared" si="0"/>
        <v>Monto</v>
      </c>
      <c r="L11" s="62" t="str">
        <f t="shared" si="0"/>
        <v>Análisis vertical (%)</v>
      </c>
      <c r="M11" s="63" t="str">
        <f t="shared" si="0"/>
        <v>Monto</v>
      </c>
      <c r="N11" s="62" t="str">
        <f t="shared" si="0"/>
        <v>Análisis vertical (%)</v>
      </c>
      <c r="O11" s="274" t="s">
        <v>104</v>
      </c>
      <c r="P11" s="278"/>
      <c r="Q11" s="274" t="s">
        <v>105</v>
      </c>
      <c r="R11" s="275"/>
      <c r="S11" s="274" t="s">
        <v>106</v>
      </c>
      <c r="T11" s="275"/>
      <c r="U11" s="274" t="s">
        <v>107</v>
      </c>
      <c r="V11" s="275"/>
      <c r="W11" s="274" t="s">
        <v>189</v>
      </c>
      <c r="X11" s="275"/>
      <c r="Y11" s="64"/>
      <c r="Z11" s="64"/>
      <c r="AA11" s="64"/>
      <c r="AB11" s="64"/>
      <c r="AC11" s="64"/>
      <c r="AD11" s="64"/>
    </row>
    <row r="12" spans="2:24" ht="14.25">
      <c r="B12" s="66" t="s">
        <v>102</v>
      </c>
      <c r="C12" s="67"/>
      <c r="D12" s="68"/>
      <c r="E12" s="67"/>
      <c r="F12" s="68"/>
      <c r="G12" s="67"/>
      <c r="H12" s="68"/>
      <c r="I12" s="67"/>
      <c r="J12" s="69"/>
      <c r="K12" s="70"/>
      <c r="L12" s="71"/>
      <c r="M12" s="70"/>
      <c r="N12" s="71"/>
      <c r="O12" s="72"/>
      <c r="P12" s="73"/>
      <c r="Q12" s="72"/>
      <c r="R12" s="74"/>
      <c r="S12" s="72"/>
      <c r="T12" s="74"/>
      <c r="U12" s="72"/>
      <c r="V12" s="74"/>
      <c r="W12" s="72"/>
      <c r="X12" s="74"/>
    </row>
    <row r="13" spans="2:24" ht="15" customHeight="1">
      <c r="B13" s="75" t="s">
        <v>97</v>
      </c>
      <c r="C13" s="76"/>
      <c r="D13" s="77"/>
      <c r="E13" s="317"/>
      <c r="F13" s="77"/>
      <c r="G13" s="76"/>
      <c r="H13" s="77"/>
      <c r="I13" s="76"/>
      <c r="J13" s="77"/>
      <c r="K13" s="78"/>
      <c r="L13" s="77"/>
      <c r="M13" s="78"/>
      <c r="N13" s="77"/>
      <c r="O13" s="79"/>
      <c r="P13" s="80"/>
      <c r="Q13" s="79"/>
      <c r="R13" s="80"/>
      <c r="S13" s="79"/>
      <c r="T13" s="80"/>
      <c r="U13" s="79"/>
      <c r="V13" s="80"/>
      <c r="W13" s="79"/>
      <c r="X13" s="80"/>
    </row>
    <row r="14" spans="2:24" ht="15" customHeight="1">
      <c r="B14" s="81" t="s">
        <v>4</v>
      </c>
      <c r="C14" s="82">
        <v>40104699382</v>
      </c>
      <c r="D14" s="83">
        <f>+C14/$C$27</f>
        <v>0.03275187725453195</v>
      </c>
      <c r="E14" s="82">
        <v>54977876734</v>
      </c>
      <c r="F14" s="83">
        <f>+E14/$E$27</f>
        <v>0.03625267077918056</v>
      </c>
      <c r="G14" s="82">
        <v>173074676912</v>
      </c>
      <c r="H14" s="83">
        <f>+G14/$G$27</f>
        <v>0.0900572873400825</v>
      </c>
      <c r="I14" s="84">
        <v>146973278604</v>
      </c>
      <c r="J14" s="83">
        <f aca="true" t="shared" si="1" ref="J14:J19">+I14/$I$27</f>
        <v>0.07303184563623763</v>
      </c>
      <c r="K14" s="84">
        <v>169335100215</v>
      </c>
      <c r="L14" s="83">
        <f>+K14/K19</f>
        <v>0.37498206753706403</v>
      </c>
      <c r="M14" s="84">
        <v>145129916498</v>
      </c>
      <c r="N14" s="83">
        <f>+M14/M19</f>
        <v>0.3161841512340338</v>
      </c>
      <c r="O14" s="290">
        <f>+E14-C14</f>
        <v>14873177352</v>
      </c>
      <c r="P14" s="291">
        <f>+O14/C14</f>
        <v>0.37085871683844257</v>
      </c>
      <c r="Q14" s="290">
        <f>+G14-E14</f>
        <v>118096800178</v>
      </c>
      <c r="R14" s="292">
        <f>+Q14/E14</f>
        <v>2.1480785944024157</v>
      </c>
      <c r="S14" s="290">
        <f>+I14-G14</f>
        <v>-26101398308</v>
      </c>
      <c r="T14" s="292">
        <f>+S14/G14</f>
        <v>-0.15081003630167852</v>
      </c>
      <c r="U14" s="290">
        <f>+K14-I14</f>
        <v>22361821611</v>
      </c>
      <c r="V14" s="292">
        <f>+U14/I14</f>
        <v>0.15214889280146604</v>
      </c>
      <c r="W14" s="290">
        <f aca="true" t="shared" si="2" ref="W14:W19">+M14-K14</f>
        <v>-24205183717</v>
      </c>
      <c r="X14" s="292">
        <f>+W14/K14</f>
        <v>-0.1429425068179448</v>
      </c>
    </row>
    <row r="15" spans="2:24" ht="21.75" customHeight="1">
      <c r="B15" s="85" t="s">
        <v>93</v>
      </c>
      <c r="C15" s="82">
        <v>0</v>
      </c>
      <c r="D15" s="83">
        <f aca="true" t="shared" si="3" ref="D15:D27">+C15/$C$27</f>
        <v>0</v>
      </c>
      <c r="E15" s="82">
        <v>0</v>
      </c>
      <c r="F15" s="83">
        <v>0</v>
      </c>
      <c r="G15" s="82">
        <v>0</v>
      </c>
      <c r="H15" s="83">
        <v>0</v>
      </c>
      <c r="I15" s="84">
        <v>821212701</v>
      </c>
      <c r="J15" s="83">
        <f t="shared" si="1"/>
        <v>0.0004080651924187089</v>
      </c>
      <c r="K15" s="84">
        <v>3693617709</v>
      </c>
      <c r="L15" s="83">
        <f>+K15/K19</f>
        <v>0.008179287126259038</v>
      </c>
      <c r="M15" s="84">
        <v>1831568692</v>
      </c>
      <c r="N15" s="83">
        <f>+M15/M19</f>
        <v>0.003990307486429444</v>
      </c>
      <c r="O15" s="290" t="s">
        <v>196</v>
      </c>
      <c r="P15" s="291">
        <v>0</v>
      </c>
      <c r="Q15" s="290">
        <v>0</v>
      </c>
      <c r="R15" s="292">
        <v>0</v>
      </c>
      <c r="S15" s="290">
        <f aca="true" t="shared" si="4" ref="S15:S46">+I15-G15</f>
        <v>821212701</v>
      </c>
      <c r="T15" s="292">
        <v>0</v>
      </c>
      <c r="U15" s="290">
        <f aca="true" t="shared" si="5" ref="U15:U46">+K15-I15</f>
        <v>2872405008</v>
      </c>
      <c r="V15" s="292">
        <v>0</v>
      </c>
      <c r="W15" s="290">
        <f t="shared" si="2"/>
        <v>-1862049017</v>
      </c>
      <c r="X15" s="292">
        <v>0</v>
      </c>
    </row>
    <row r="16" spans="2:24" ht="18" customHeight="1">
      <c r="B16" s="81" t="s">
        <v>5</v>
      </c>
      <c r="C16" s="84">
        <v>15181426797</v>
      </c>
      <c r="D16" s="83">
        <f t="shared" si="3"/>
        <v>0.012398053960408715</v>
      </c>
      <c r="E16" s="84">
        <v>190942065698</v>
      </c>
      <c r="F16" s="83">
        <f aca="true" t="shared" si="6" ref="F16:F27">+E16/$E$27</f>
        <v>0.12590809716311552</v>
      </c>
      <c r="G16" s="84">
        <v>200968914816</v>
      </c>
      <c r="H16" s="83">
        <f aca="true" t="shared" si="7" ref="H16:H27">+G16/$G$27</f>
        <v>0.10457171222807705</v>
      </c>
      <c r="I16" s="84">
        <v>197461503156</v>
      </c>
      <c r="J16" s="83">
        <f t="shared" si="1"/>
        <v>0.09811972730392614</v>
      </c>
      <c r="K16" s="84">
        <v>242789022559</v>
      </c>
      <c r="L16" s="83">
        <f>+K16/K19</f>
        <v>0.5376412187365989</v>
      </c>
      <c r="M16" s="84">
        <v>278334424074</v>
      </c>
      <c r="N16" s="83">
        <f>+M16/M19</f>
        <v>0.6063872684462276</v>
      </c>
      <c r="O16" s="293">
        <f aca="true" t="shared" si="8" ref="O16:O46">+E16-C16</f>
        <v>175760638901</v>
      </c>
      <c r="P16" s="291">
        <f aca="true" t="shared" si="9" ref="P16:P46">+O16/C16</f>
        <v>11.5773465334452</v>
      </c>
      <c r="Q16" s="293">
        <f aca="true" t="shared" si="10" ref="Q16:Q46">+G16-E16</f>
        <v>10026849118</v>
      </c>
      <c r="R16" s="292">
        <f aca="true" t="shared" si="11" ref="R16:R46">+Q16/E16</f>
        <v>0.052512520388560066</v>
      </c>
      <c r="S16" s="293">
        <f t="shared" si="4"/>
        <v>-3507411660</v>
      </c>
      <c r="T16" s="292">
        <f aca="true" t="shared" si="12" ref="T16:T46">+S16/G16</f>
        <v>-0.017452508330511023</v>
      </c>
      <c r="U16" s="293">
        <f t="shared" si="5"/>
        <v>45327519403</v>
      </c>
      <c r="V16" s="292">
        <f aca="true" t="shared" si="13" ref="V16:V46">+U16/I16</f>
        <v>0.2295511716387068</v>
      </c>
      <c r="W16" s="293">
        <f t="shared" si="2"/>
        <v>35545401515</v>
      </c>
      <c r="X16" s="292">
        <f>+W16/K16</f>
        <v>0.14640448377917142</v>
      </c>
    </row>
    <row r="17" spans="2:24" ht="14.25">
      <c r="B17" s="81" t="s">
        <v>6</v>
      </c>
      <c r="C17" s="84">
        <v>3063122169</v>
      </c>
      <c r="D17" s="83">
        <f t="shared" si="3"/>
        <v>0.0025015273232480866</v>
      </c>
      <c r="E17" s="84">
        <v>5103383450</v>
      </c>
      <c r="F17" s="83">
        <f t="shared" si="6"/>
        <v>0.003365195075974115</v>
      </c>
      <c r="G17" s="84">
        <v>4737445893</v>
      </c>
      <c r="H17" s="83">
        <f t="shared" si="7"/>
        <v>0.002465071919567535</v>
      </c>
      <c r="I17" s="84">
        <v>19910667905</v>
      </c>
      <c r="J17" s="83">
        <f t="shared" si="1"/>
        <v>0.009893722442364949</v>
      </c>
      <c r="K17" s="84">
        <v>32623335017</v>
      </c>
      <c r="L17" s="83">
        <f>+K17/K19</f>
        <v>0.07224235022211493</v>
      </c>
      <c r="M17" s="84">
        <v>28600741785</v>
      </c>
      <c r="N17" s="83">
        <f>+M17/M19</f>
        <v>0.06231038702539742</v>
      </c>
      <c r="O17" s="293">
        <f t="shared" si="8"/>
        <v>2040261281</v>
      </c>
      <c r="P17" s="291">
        <f t="shared" si="9"/>
        <v>0.6660724477946867</v>
      </c>
      <c r="Q17" s="293">
        <f t="shared" si="10"/>
        <v>-365937557</v>
      </c>
      <c r="R17" s="292">
        <f t="shared" si="11"/>
        <v>-0.07170489158520903</v>
      </c>
      <c r="S17" s="293">
        <f t="shared" si="4"/>
        <v>15173222012</v>
      </c>
      <c r="T17" s="292">
        <f t="shared" si="12"/>
        <v>3.2028275055172224</v>
      </c>
      <c r="U17" s="293">
        <f t="shared" si="5"/>
        <v>12712667112</v>
      </c>
      <c r="V17" s="292">
        <f t="shared" si="13"/>
        <v>0.6384852167017248</v>
      </c>
      <c r="W17" s="293">
        <f t="shared" si="2"/>
        <v>-4022593232</v>
      </c>
      <c r="X17" s="292">
        <f>+W17/K17</f>
        <v>-0.12330416954317605</v>
      </c>
    </row>
    <row r="18" spans="2:24" ht="14.25">
      <c r="B18" s="85" t="s">
        <v>92</v>
      </c>
      <c r="C18" s="84">
        <v>197922201</v>
      </c>
      <c r="D18" s="83">
        <f t="shared" si="3"/>
        <v>0.0001616350136764329</v>
      </c>
      <c r="E18" s="84">
        <v>254260245</v>
      </c>
      <c r="F18" s="83">
        <f t="shared" si="6"/>
        <v>0.0001676604027255628</v>
      </c>
      <c r="G18" s="84">
        <v>485004711</v>
      </c>
      <c r="H18" s="83">
        <f t="shared" si="7"/>
        <v>0.00025236625830611203</v>
      </c>
      <c r="I18" s="84">
        <v>1336391608</v>
      </c>
      <c r="J18" s="83">
        <f t="shared" si="1"/>
        <v>0.0006640604778776647</v>
      </c>
      <c r="K18" s="84">
        <v>3140786340</v>
      </c>
      <c r="L18" s="83">
        <f>+K18/K19</f>
        <v>0.0069550763779631436</v>
      </c>
      <c r="M18" s="84">
        <v>5107748544</v>
      </c>
      <c r="N18" s="83">
        <f>+M18/M19</f>
        <v>0.011127885807911754</v>
      </c>
      <c r="O18" s="293">
        <f t="shared" si="8"/>
        <v>56338044</v>
      </c>
      <c r="P18" s="291">
        <f t="shared" si="9"/>
        <v>0.2846474206296847</v>
      </c>
      <c r="Q18" s="293">
        <f t="shared" si="10"/>
        <v>230744466</v>
      </c>
      <c r="R18" s="292">
        <f t="shared" si="11"/>
        <v>0.9075129539028014</v>
      </c>
      <c r="S18" s="293">
        <f t="shared" si="4"/>
        <v>851386897</v>
      </c>
      <c r="T18" s="292">
        <f t="shared" si="12"/>
        <v>1.755419849932138</v>
      </c>
      <c r="U18" s="293">
        <f t="shared" si="5"/>
        <v>1804394732</v>
      </c>
      <c r="V18" s="292">
        <f t="shared" si="13"/>
        <v>1.3501990892477977</v>
      </c>
      <c r="W18" s="293">
        <f t="shared" si="2"/>
        <v>1966962204</v>
      </c>
      <c r="X18" s="292">
        <f>+W18/K18</f>
        <v>0.6262642507544782</v>
      </c>
    </row>
    <row r="19" spans="1:30" s="91" customFormat="1" ht="15" customHeight="1">
      <c r="A19" s="90"/>
      <c r="B19" s="86" t="s">
        <v>100</v>
      </c>
      <c r="C19" s="87">
        <f>SUM(C14:C18)</f>
        <v>58547170549</v>
      </c>
      <c r="D19" s="88">
        <f t="shared" si="3"/>
        <v>0.04781309355186518</v>
      </c>
      <c r="E19" s="87">
        <f>SUM(E14:E18)</f>
        <v>251277586127</v>
      </c>
      <c r="F19" s="88">
        <f t="shared" si="6"/>
        <v>0.16569362342099575</v>
      </c>
      <c r="G19" s="87">
        <f>SUM(G14:G18)</f>
        <v>379266042332</v>
      </c>
      <c r="H19" s="88">
        <f t="shared" si="7"/>
        <v>0.19734643774603322</v>
      </c>
      <c r="I19" s="87">
        <f>SUM(I14:I18)</f>
        <v>366503053974</v>
      </c>
      <c r="J19" s="88">
        <f t="shared" si="1"/>
        <v>0.1821174210528251</v>
      </c>
      <c r="K19" s="87">
        <f>SUM(K14:K18)</f>
        <v>451581861840</v>
      </c>
      <c r="L19" s="89">
        <f>K19/K27*100</f>
        <v>20.571988420836348</v>
      </c>
      <c r="M19" s="87">
        <f>SUM(M14:M18)</f>
        <v>459004399593</v>
      </c>
      <c r="N19" s="89">
        <f>M19/M27*100</f>
        <v>19.353267811250404</v>
      </c>
      <c r="O19" s="294">
        <f t="shared" si="8"/>
        <v>192730415578</v>
      </c>
      <c r="P19" s="295">
        <f t="shared" si="9"/>
        <v>3.2918826609511003</v>
      </c>
      <c r="Q19" s="294">
        <f t="shared" si="10"/>
        <v>127988456205</v>
      </c>
      <c r="R19" s="296">
        <f t="shared" si="11"/>
        <v>0.50935086641716</v>
      </c>
      <c r="S19" s="294">
        <f t="shared" si="4"/>
        <v>-12762988358</v>
      </c>
      <c r="T19" s="296">
        <f t="shared" si="12"/>
        <v>-0.03365180884511564</v>
      </c>
      <c r="U19" s="294">
        <f t="shared" si="5"/>
        <v>85078807866</v>
      </c>
      <c r="V19" s="296">
        <f t="shared" si="13"/>
        <v>0.23213669557044278</v>
      </c>
      <c r="W19" s="294">
        <f t="shared" si="2"/>
        <v>7422537753</v>
      </c>
      <c r="X19" s="296">
        <f>+W19/K19</f>
        <v>0.016436749081897094</v>
      </c>
      <c r="Y19" s="90"/>
      <c r="Z19" s="90"/>
      <c r="AA19" s="90"/>
      <c r="AB19" s="48"/>
      <c r="AC19" s="90"/>
      <c r="AD19" s="90"/>
    </row>
    <row r="20" spans="2:24" ht="14.25">
      <c r="B20" s="75" t="s">
        <v>99</v>
      </c>
      <c r="C20" s="84"/>
      <c r="D20" s="92"/>
      <c r="E20" s="84"/>
      <c r="F20" s="92"/>
      <c r="G20" s="84"/>
      <c r="H20" s="92"/>
      <c r="I20" s="84"/>
      <c r="J20" s="93"/>
      <c r="K20" s="94"/>
      <c r="L20" s="93"/>
      <c r="M20" s="94"/>
      <c r="N20" s="93"/>
      <c r="O20" s="293"/>
      <c r="P20" s="297"/>
      <c r="Q20" s="293"/>
      <c r="R20" s="298"/>
      <c r="S20" s="293"/>
      <c r="T20" s="298"/>
      <c r="U20" s="293"/>
      <c r="V20" s="298"/>
      <c r="W20" s="293"/>
      <c r="X20" s="298"/>
    </row>
    <row r="21" spans="2:24" ht="14.25">
      <c r="B21" s="81" t="s">
        <v>7</v>
      </c>
      <c r="C21" s="84">
        <v>1187350605</v>
      </c>
      <c r="D21" s="83">
        <f t="shared" si="3"/>
        <v>0.0009696609592467894</v>
      </c>
      <c r="E21" s="84">
        <v>58982817284</v>
      </c>
      <c r="F21" s="83">
        <f t="shared" si="6"/>
        <v>0.03889354743492726</v>
      </c>
      <c r="G21" s="84">
        <v>73441856649</v>
      </c>
      <c r="H21" s="83">
        <f t="shared" si="7"/>
        <v>0.038214570178807986</v>
      </c>
      <c r="I21" s="84">
        <v>82415917314</v>
      </c>
      <c r="J21" s="83">
        <f aca="true" t="shared" si="14" ref="J21:J26">+I21/$I$27</f>
        <v>0.040952931093429124</v>
      </c>
      <c r="K21" s="84">
        <v>91733625701</v>
      </c>
      <c r="L21" s="83">
        <f>+K21/K26</f>
        <v>0.052613191885844464</v>
      </c>
      <c r="M21" s="84">
        <v>130955130653</v>
      </c>
      <c r="N21" s="83">
        <f>+M21/M26</f>
        <v>0.06846572350591235</v>
      </c>
      <c r="O21" s="293">
        <f t="shared" si="8"/>
        <v>57795466679</v>
      </c>
      <c r="P21" s="291">
        <f t="shared" si="9"/>
        <v>48.67599042407529</v>
      </c>
      <c r="Q21" s="293">
        <f t="shared" si="10"/>
        <v>14459039365</v>
      </c>
      <c r="R21" s="292">
        <f t="shared" si="11"/>
        <v>0.24513985650058526</v>
      </c>
      <c r="S21" s="293">
        <f t="shared" si="4"/>
        <v>8974060665</v>
      </c>
      <c r="T21" s="292">
        <f t="shared" si="12"/>
        <v>0.12219272598035813</v>
      </c>
      <c r="U21" s="293">
        <f t="shared" si="5"/>
        <v>9317708387</v>
      </c>
      <c r="V21" s="292">
        <f t="shared" si="13"/>
        <v>0.11305714588481805</v>
      </c>
      <c r="W21" s="293">
        <f aca="true" t="shared" si="15" ref="W21:W27">+M21-K21</f>
        <v>39221504952</v>
      </c>
      <c r="X21" s="292">
        <f aca="true" t="shared" si="16" ref="X21:X27">+W21/K21</f>
        <v>0.42755864768541946</v>
      </c>
    </row>
    <row r="22" spans="2:24" ht="14.25">
      <c r="B22" s="81" t="s">
        <v>8</v>
      </c>
      <c r="C22" s="84">
        <v>193986248907</v>
      </c>
      <c r="D22" s="83">
        <f t="shared" si="3"/>
        <v>0.15842068164512207</v>
      </c>
      <c r="E22" s="84">
        <v>305764636084</v>
      </c>
      <c r="F22" s="83">
        <f t="shared" si="6"/>
        <v>0.2016226407123874</v>
      </c>
      <c r="G22" s="84">
        <v>447807422938</v>
      </c>
      <c r="H22" s="83">
        <f t="shared" si="7"/>
        <v>0.23301110526443045</v>
      </c>
      <c r="I22" s="84">
        <v>504117792283</v>
      </c>
      <c r="J22" s="83">
        <f t="shared" si="14"/>
        <v>0.2504989555801538</v>
      </c>
      <c r="K22" s="84">
        <v>541528073918</v>
      </c>
      <c r="L22" s="83">
        <f>+K22/K26</f>
        <v>0.31058971284407555</v>
      </c>
      <c r="M22" s="84">
        <v>588396248145</v>
      </c>
      <c r="N22" s="83">
        <f>+M22/M26</f>
        <v>0.30762425753411204</v>
      </c>
      <c r="O22" s="293">
        <f t="shared" si="8"/>
        <v>111778387177</v>
      </c>
      <c r="P22" s="291">
        <f t="shared" si="9"/>
        <v>0.5762180969362848</v>
      </c>
      <c r="Q22" s="293">
        <f t="shared" si="10"/>
        <v>142042786854</v>
      </c>
      <c r="R22" s="292">
        <f t="shared" si="11"/>
        <v>0.464549428191486</v>
      </c>
      <c r="S22" s="293">
        <f t="shared" si="4"/>
        <v>56310369345</v>
      </c>
      <c r="T22" s="292">
        <f t="shared" si="12"/>
        <v>0.1257468421929136</v>
      </c>
      <c r="U22" s="293">
        <f t="shared" si="5"/>
        <v>37410281635</v>
      </c>
      <c r="V22" s="292">
        <f t="shared" si="13"/>
        <v>0.07420940543593973</v>
      </c>
      <c r="W22" s="293">
        <f t="shared" si="15"/>
        <v>46868174227</v>
      </c>
      <c r="X22" s="292">
        <f t="shared" si="16"/>
        <v>0.08654800458987272</v>
      </c>
    </row>
    <row r="23" spans="1:30" s="97" customFormat="1" ht="14.25">
      <c r="A23" s="96"/>
      <c r="B23" s="95" t="s">
        <v>9</v>
      </c>
      <c r="C23" s="84">
        <v>3148224667</v>
      </c>
      <c r="D23" s="83">
        <f t="shared" si="3"/>
        <v>0.0025710270729407884</v>
      </c>
      <c r="E23" s="84">
        <v>303740267</v>
      </c>
      <c r="F23" s="83">
        <f t="shared" si="6"/>
        <v>0.00020028776220674992</v>
      </c>
      <c r="G23" s="84">
        <v>333652295</v>
      </c>
      <c r="H23" s="83">
        <f t="shared" si="7"/>
        <v>0.00017361188325528882</v>
      </c>
      <c r="I23" s="84">
        <v>882295897</v>
      </c>
      <c r="J23" s="83">
        <f t="shared" si="14"/>
        <v>0.0004384177747630116</v>
      </c>
      <c r="K23" s="84">
        <v>998272181</v>
      </c>
      <c r="L23" s="83">
        <f>+K23/K26</f>
        <v>0.0005725521629816153</v>
      </c>
      <c r="M23" s="84">
        <v>996498783</v>
      </c>
      <c r="N23" s="83">
        <f>+M23/M26</f>
        <v>0.000520987683419895</v>
      </c>
      <c r="O23" s="293">
        <f t="shared" si="8"/>
        <v>-2844484400</v>
      </c>
      <c r="P23" s="291">
        <f t="shared" si="9"/>
        <v>-0.9035201425794559</v>
      </c>
      <c r="Q23" s="293">
        <f t="shared" si="10"/>
        <v>29912028</v>
      </c>
      <c r="R23" s="292">
        <f t="shared" si="11"/>
        <v>0.09847896788738913</v>
      </c>
      <c r="S23" s="293">
        <f t="shared" si="4"/>
        <v>548643602</v>
      </c>
      <c r="T23" s="292">
        <f t="shared" si="12"/>
        <v>1.6443573451218132</v>
      </c>
      <c r="U23" s="293">
        <f t="shared" si="5"/>
        <v>115976284</v>
      </c>
      <c r="V23" s="292">
        <f t="shared" si="13"/>
        <v>0.13144828667383002</v>
      </c>
      <c r="W23" s="293">
        <f t="shared" si="15"/>
        <v>-1773398</v>
      </c>
      <c r="X23" s="292">
        <f t="shared" si="16"/>
        <v>-0.001776467414151051</v>
      </c>
      <c r="Y23" s="96"/>
      <c r="Z23" s="96"/>
      <c r="AA23" s="96"/>
      <c r="AB23" s="96"/>
      <c r="AC23" s="96"/>
      <c r="AD23" s="96"/>
    </row>
    <row r="24" spans="1:30" s="97" customFormat="1" ht="14.25">
      <c r="A24" s="96"/>
      <c r="B24" s="95" t="s">
        <v>10</v>
      </c>
      <c r="C24" s="84">
        <v>959917800862</v>
      </c>
      <c r="D24" s="83">
        <f t="shared" si="3"/>
        <v>0.7839258359428852</v>
      </c>
      <c r="E24" s="84">
        <v>891664471990</v>
      </c>
      <c r="F24" s="83">
        <f t="shared" si="6"/>
        <v>0.5879677511909883</v>
      </c>
      <c r="G24" s="84">
        <v>1011884393420</v>
      </c>
      <c r="H24" s="83">
        <f t="shared" si="7"/>
        <v>0.5265216448706932</v>
      </c>
      <c r="I24" s="84">
        <v>1049592232566</v>
      </c>
      <c r="J24" s="83">
        <f t="shared" si="14"/>
        <v>0.5215482612746719</v>
      </c>
      <c r="K24" s="84">
        <v>1102626426289</v>
      </c>
      <c r="L24" s="83">
        <f>+K24/K26</f>
        <v>0.6324038246764042</v>
      </c>
      <c r="M24" s="84">
        <v>1188776928543</v>
      </c>
      <c r="N24" s="83">
        <f>+M24/M26</f>
        <v>0.6215141941669944</v>
      </c>
      <c r="O24" s="293">
        <f t="shared" si="8"/>
        <v>-68253328872</v>
      </c>
      <c r="P24" s="291">
        <f t="shared" si="9"/>
        <v>-0.07110330573170844</v>
      </c>
      <c r="Q24" s="293">
        <f t="shared" si="10"/>
        <v>120219921430</v>
      </c>
      <c r="R24" s="292">
        <f t="shared" si="11"/>
        <v>0.1348264119593051</v>
      </c>
      <c r="S24" s="293">
        <f t="shared" si="4"/>
        <v>37707839146</v>
      </c>
      <c r="T24" s="292">
        <f t="shared" si="12"/>
        <v>0.03726496761013757</v>
      </c>
      <c r="U24" s="293">
        <f t="shared" si="5"/>
        <v>53034193723</v>
      </c>
      <c r="V24" s="292">
        <f t="shared" si="13"/>
        <v>0.050528378619327415</v>
      </c>
      <c r="W24" s="293">
        <f t="shared" si="15"/>
        <v>86150502254</v>
      </c>
      <c r="X24" s="292">
        <f t="shared" si="16"/>
        <v>0.07813208553684693</v>
      </c>
      <c r="Y24" s="96"/>
      <c r="Z24" s="96"/>
      <c r="AA24" s="96"/>
      <c r="AB24" s="96"/>
      <c r="AC24" s="96"/>
      <c r="AD24" s="96"/>
    </row>
    <row r="25" spans="1:30" s="97" customFormat="1" ht="14.25">
      <c r="A25" s="96"/>
      <c r="B25" s="95" t="s">
        <v>11</v>
      </c>
      <c r="C25" s="84">
        <v>7713988604</v>
      </c>
      <c r="D25" s="83">
        <f t="shared" si="3"/>
        <v>0.006299700827939901</v>
      </c>
      <c r="E25" s="84">
        <v>8526098474</v>
      </c>
      <c r="F25" s="83">
        <f t="shared" si="6"/>
        <v>0.00562214947849455</v>
      </c>
      <c r="G25" s="84">
        <v>9095304136</v>
      </c>
      <c r="H25" s="83">
        <f t="shared" si="7"/>
        <v>0.004732630056779851</v>
      </c>
      <c r="I25" s="84">
        <v>8943375154</v>
      </c>
      <c r="J25" s="83">
        <f t="shared" si="14"/>
        <v>0.004444013224157026</v>
      </c>
      <c r="K25" s="84">
        <v>6661605994</v>
      </c>
      <c r="L25" s="83">
        <f>+K25/K26</f>
        <v>0.0038207184306941976</v>
      </c>
      <c r="M25" s="84">
        <v>3586021239</v>
      </c>
      <c r="N25" s="83">
        <f>+M25/M26</f>
        <v>0.0018748371095613787</v>
      </c>
      <c r="O25" s="293">
        <f t="shared" si="8"/>
        <v>812109870</v>
      </c>
      <c r="P25" s="291">
        <f t="shared" si="9"/>
        <v>0.10527755635766557</v>
      </c>
      <c r="Q25" s="293">
        <f t="shared" si="10"/>
        <v>569205662</v>
      </c>
      <c r="R25" s="292">
        <f t="shared" si="11"/>
        <v>0.06676039031636453</v>
      </c>
      <c r="S25" s="293">
        <f t="shared" si="4"/>
        <v>-151928982</v>
      </c>
      <c r="T25" s="292">
        <f t="shared" si="12"/>
        <v>-0.016704112334039713</v>
      </c>
      <c r="U25" s="293">
        <f t="shared" si="5"/>
        <v>-2281769160</v>
      </c>
      <c r="V25" s="292">
        <f t="shared" si="13"/>
        <v>-0.25513512747807066</v>
      </c>
      <c r="W25" s="293">
        <f t="shared" si="15"/>
        <v>-3075584755</v>
      </c>
      <c r="X25" s="292">
        <f t="shared" si="16"/>
        <v>-0.46168818116384086</v>
      </c>
      <c r="Y25" s="96"/>
      <c r="Z25" s="96"/>
      <c r="AA25" s="96"/>
      <c r="AB25" s="96"/>
      <c r="AC25" s="96"/>
      <c r="AD25" s="96"/>
    </row>
    <row r="26" spans="2:24" ht="15" thickBot="1">
      <c r="B26" s="86" t="s">
        <v>99</v>
      </c>
      <c r="C26" s="87">
        <f>SUM(C21:C25)</f>
        <v>1165953613645</v>
      </c>
      <c r="D26" s="98">
        <f t="shared" si="3"/>
        <v>0.9521869064481349</v>
      </c>
      <c r="E26" s="87">
        <f>SUM(E21:E25)</f>
        <v>1265241764099</v>
      </c>
      <c r="F26" s="98">
        <f t="shared" si="6"/>
        <v>0.8343063765790043</v>
      </c>
      <c r="G26" s="87">
        <f>SUM(G21:G25)</f>
        <v>1542562629438</v>
      </c>
      <c r="H26" s="98">
        <f t="shared" si="7"/>
        <v>0.8026535622539668</v>
      </c>
      <c r="I26" s="87">
        <f>SUM(I21:I25)</f>
        <v>1645951613214</v>
      </c>
      <c r="J26" s="98">
        <f t="shared" si="14"/>
        <v>0.8178825789471749</v>
      </c>
      <c r="K26" s="87">
        <f>SUM(K21:K25)</f>
        <v>1743548004083</v>
      </c>
      <c r="L26" s="98">
        <f>K26/K27</f>
        <v>0.7942801157916365</v>
      </c>
      <c r="M26" s="87">
        <f>SUM(M21:M25)</f>
        <v>1912710827363</v>
      </c>
      <c r="N26" s="98">
        <f>M26/M27</f>
        <v>0.8064673218874959</v>
      </c>
      <c r="O26" s="294">
        <f t="shared" si="8"/>
        <v>99288150454</v>
      </c>
      <c r="P26" s="299">
        <f t="shared" si="9"/>
        <v>0.08515617541902525</v>
      </c>
      <c r="Q26" s="294">
        <f t="shared" si="10"/>
        <v>277320865339</v>
      </c>
      <c r="R26" s="300">
        <f t="shared" si="11"/>
        <v>0.21918409050975712</v>
      </c>
      <c r="S26" s="294">
        <f t="shared" si="4"/>
        <v>103388983776</v>
      </c>
      <c r="T26" s="300">
        <f t="shared" si="12"/>
        <v>0.06702417250550637</v>
      </c>
      <c r="U26" s="294">
        <f t="shared" si="5"/>
        <v>97596390869</v>
      </c>
      <c r="V26" s="300">
        <f t="shared" si="13"/>
        <v>0.05929481163691469</v>
      </c>
      <c r="W26" s="294">
        <f t="shared" si="15"/>
        <v>169162823280</v>
      </c>
      <c r="X26" s="300">
        <f t="shared" si="16"/>
        <v>0.0970221771261006</v>
      </c>
    </row>
    <row r="27" spans="2:24" ht="15" thickBot="1">
      <c r="B27" s="99" t="s">
        <v>87</v>
      </c>
      <c r="C27" s="100">
        <f>+C19+C26</f>
        <v>1224500784194</v>
      </c>
      <c r="D27" s="101">
        <f t="shared" si="3"/>
        <v>1</v>
      </c>
      <c r="E27" s="100">
        <f>+E19+E26</f>
        <v>1516519350226</v>
      </c>
      <c r="F27" s="101">
        <f t="shared" si="6"/>
        <v>1</v>
      </c>
      <c r="G27" s="100">
        <f>+G19+G26</f>
        <v>1921828671770</v>
      </c>
      <c r="H27" s="101">
        <f t="shared" si="7"/>
        <v>1</v>
      </c>
      <c r="I27" s="100">
        <f>+I19+I26</f>
        <v>2012454667188</v>
      </c>
      <c r="J27" s="101">
        <f>+I27/I27</f>
        <v>1</v>
      </c>
      <c r="K27" s="102">
        <f>+K19+K26</f>
        <v>2195129865923</v>
      </c>
      <c r="L27" s="103">
        <f>+K27/K27</f>
        <v>1</v>
      </c>
      <c r="M27" s="102">
        <f>+M19+M26</f>
        <v>2371715226956</v>
      </c>
      <c r="N27" s="103">
        <f>+M27/M27</f>
        <v>1</v>
      </c>
      <c r="O27" s="301">
        <f t="shared" si="8"/>
        <v>292018566032</v>
      </c>
      <c r="P27" s="302">
        <f t="shared" si="9"/>
        <v>0.23847968886701418</v>
      </c>
      <c r="Q27" s="301">
        <f t="shared" si="10"/>
        <v>405309321544</v>
      </c>
      <c r="R27" s="303">
        <f t="shared" si="11"/>
        <v>0.2672628750062428</v>
      </c>
      <c r="S27" s="301">
        <f t="shared" si="4"/>
        <v>90625995418</v>
      </c>
      <c r="T27" s="303">
        <f t="shared" si="12"/>
        <v>0.04715612621937504</v>
      </c>
      <c r="U27" s="301">
        <f t="shared" si="5"/>
        <v>182675198735</v>
      </c>
      <c r="V27" s="303">
        <f t="shared" si="13"/>
        <v>0.09077232978880055</v>
      </c>
      <c r="W27" s="301">
        <f t="shared" si="15"/>
        <v>176585361033</v>
      </c>
      <c r="X27" s="303">
        <f t="shared" si="16"/>
        <v>0.08044415219996565</v>
      </c>
    </row>
    <row r="28" spans="2:24" ht="14.25">
      <c r="B28" s="66" t="s">
        <v>103</v>
      </c>
      <c r="C28" s="104"/>
      <c r="D28" s="105"/>
      <c r="E28" s="104"/>
      <c r="F28" s="105"/>
      <c r="G28" s="104"/>
      <c r="H28" s="105"/>
      <c r="I28" s="104"/>
      <c r="J28" s="106"/>
      <c r="K28" s="70"/>
      <c r="L28" s="71"/>
      <c r="M28" s="70"/>
      <c r="N28" s="71"/>
      <c r="O28" s="304"/>
      <c r="P28" s="305"/>
      <c r="Q28" s="304"/>
      <c r="R28" s="306"/>
      <c r="S28" s="304"/>
      <c r="T28" s="306"/>
      <c r="U28" s="304"/>
      <c r="V28" s="306"/>
      <c r="W28" s="304"/>
      <c r="X28" s="306"/>
    </row>
    <row r="29" spans="2:24" ht="14.25">
      <c r="B29" s="107" t="s">
        <v>42</v>
      </c>
      <c r="C29" s="84"/>
      <c r="D29" s="108"/>
      <c r="E29" s="84"/>
      <c r="F29" s="108"/>
      <c r="G29" s="84"/>
      <c r="H29" s="108"/>
      <c r="I29" s="84"/>
      <c r="J29" s="109"/>
      <c r="K29" s="94"/>
      <c r="L29" s="93"/>
      <c r="M29" s="94"/>
      <c r="N29" s="93"/>
      <c r="O29" s="293"/>
      <c r="P29" s="307"/>
      <c r="Q29" s="293"/>
      <c r="R29" s="308"/>
      <c r="S29" s="293"/>
      <c r="T29" s="308"/>
      <c r="U29" s="293"/>
      <c r="V29" s="308"/>
      <c r="W29" s="293"/>
      <c r="X29" s="308"/>
    </row>
    <row r="30" spans="2:24" ht="14.25">
      <c r="B30" s="95" t="s">
        <v>1</v>
      </c>
      <c r="C30" s="84">
        <v>37988286</v>
      </c>
      <c r="D30" s="83">
        <f>+C30/$C$40</f>
        <v>2.2946267171870555E-05</v>
      </c>
      <c r="E30" s="84">
        <v>12177710</v>
      </c>
      <c r="F30" s="83">
        <f>+E30/$E$40</f>
        <v>6.297313141271021E-06</v>
      </c>
      <c r="G30" s="84">
        <v>44744118</v>
      </c>
      <c r="H30" s="83">
        <f>+G30/$G$40</f>
        <v>1.6874024790343252E-05</v>
      </c>
      <c r="I30" s="84">
        <v>44149675</v>
      </c>
      <c r="J30" s="83">
        <f>+I30/$I$40</f>
        <v>1.5433940837444884E-05</v>
      </c>
      <c r="K30" s="84">
        <v>57741909</v>
      </c>
      <c r="L30" s="83">
        <f>+K30/K34</f>
        <v>0.0001684465096566477</v>
      </c>
      <c r="M30" s="84">
        <v>114710553</v>
      </c>
      <c r="N30" s="83">
        <f>+M30/M34</f>
        <v>0.000365295443370092</v>
      </c>
      <c r="O30" s="293">
        <f t="shared" si="8"/>
        <v>-25810576</v>
      </c>
      <c r="P30" s="291">
        <f t="shared" si="9"/>
        <v>-0.6794351290289854</v>
      </c>
      <c r="Q30" s="293">
        <f t="shared" si="10"/>
        <v>32566408</v>
      </c>
      <c r="R30" s="292">
        <f t="shared" si="11"/>
        <v>2.674263716248786</v>
      </c>
      <c r="S30" s="293">
        <f t="shared" si="4"/>
        <v>-594443</v>
      </c>
      <c r="T30" s="292">
        <f t="shared" si="12"/>
        <v>-0.013285388707405072</v>
      </c>
      <c r="U30" s="293">
        <f t="shared" si="5"/>
        <v>13592234</v>
      </c>
      <c r="V30" s="292">
        <f t="shared" si="13"/>
        <v>0.30786713605479543</v>
      </c>
      <c r="W30" s="293">
        <f>+M30-K30</f>
        <v>56968644</v>
      </c>
      <c r="X30" s="292">
        <f>+W30/K30</f>
        <v>0.9866082536342884</v>
      </c>
    </row>
    <row r="31" spans="2:24" ht="14.25">
      <c r="B31" s="95" t="s">
        <v>0</v>
      </c>
      <c r="C31" s="84">
        <v>104762879</v>
      </c>
      <c r="D31" s="83">
        <f aca="true" t="shared" si="17" ref="D31:D40">+C31/$C$40</f>
        <v>6.328048102060585E-05</v>
      </c>
      <c r="E31" s="84">
        <v>58682988</v>
      </c>
      <c r="F31" s="83">
        <f aca="true" t="shared" si="18" ref="F31:F40">+E31/$E$40</f>
        <v>3.0346029877657593E-05</v>
      </c>
      <c r="G31" s="84">
        <v>2607678405</v>
      </c>
      <c r="H31" s="83">
        <f>+G31/$G$40</f>
        <v>0.0009834148491029088</v>
      </c>
      <c r="I31" s="84">
        <v>2272593896</v>
      </c>
      <c r="J31" s="83">
        <f>+I31/$I$40</f>
        <v>0.0007944583904276164</v>
      </c>
      <c r="K31" s="84">
        <v>2865955684</v>
      </c>
      <c r="L31" s="83">
        <f>+K31/K34</f>
        <v>0.008360655893805491</v>
      </c>
      <c r="M31" s="84">
        <v>3635309183</v>
      </c>
      <c r="N31" s="83">
        <f>+M31/M34</f>
        <v>0.011576632184759426</v>
      </c>
      <c r="O31" s="293">
        <f t="shared" si="8"/>
        <v>-46079891</v>
      </c>
      <c r="P31" s="291">
        <f t="shared" si="9"/>
        <v>-0.43984941460037574</v>
      </c>
      <c r="Q31" s="293">
        <f t="shared" si="10"/>
        <v>2548995417</v>
      </c>
      <c r="R31" s="292">
        <f t="shared" si="11"/>
        <v>43.43670122932391</v>
      </c>
      <c r="S31" s="293">
        <f t="shared" si="4"/>
        <v>-335084509</v>
      </c>
      <c r="T31" s="292">
        <f t="shared" si="12"/>
        <v>-0.12849916935980454</v>
      </c>
      <c r="U31" s="293">
        <f t="shared" si="5"/>
        <v>593361788</v>
      </c>
      <c r="V31" s="292">
        <f t="shared" si="13"/>
        <v>0.2610945092497071</v>
      </c>
      <c r="W31" s="293">
        <f>+M31-K31</f>
        <v>769353499</v>
      </c>
      <c r="X31" s="292">
        <f>+W31/K31</f>
        <v>0.2684457067131677</v>
      </c>
    </row>
    <row r="32" spans="2:24" ht="22.5" customHeight="1">
      <c r="B32" s="95" t="s">
        <v>2</v>
      </c>
      <c r="C32" s="84">
        <v>80250501381</v>
      </c>
      <c r="D32" s="83">
        <f t="shared" si="17"/>
        <v>0.048474138721736296</v>
      </c>
      <c r="E32" s="84">
        <v>80072133282</v>
      </c>
      <c r="F32" s="83">
        <f t="shared" si="18"/>
        <v>0.04140674208585549</v>
      </c>
      <c r="G32" s="84">
        <v>61236627039</v>
      </c>
      <c r="H32" s="83">
        <f>+G32/$G$40</f>
        <v>0.023093725140209263</v>
      </c>
      <c r="I32" s="110">
        <v>56332385186</v>
      </c>
      <c r="J32" s="83">
        <f>+I32/$I$40</f>
        <v>0.019692799554988358</v>
      </c>
      <c r="K32" s="110">
        <v>110598091663</v>
      </c>
      <c r="L32" s="83">
        <f>+K32/K34</f>
        <v>0.3226402250628454</v>
      </c>
      <c r="M32" s="110">
        <v>77928365026</v>
      </c>
      <c r="N32" s="83">
        <f>+M32/M34</f>
        <v>0.24816266602148665</v>
      </c>
      <c r="O32" s="293">
        <f t="shared" si="8"/>
        <v>-178368099</v>
      </c>
      <c r="P32" s="291">
        <f t="shared" si="9"/>
        <v>-0.0022226415527695407</v>
      </c>
      <c r="Q32" s="293">
        <f t="shared" si="10"/>
        <v>-18835506243</v>
      </c>
      <c r="R32" s="292">
        <f t="shared" si="11"/>
        <v>-0.2352317275807384</v>
      </c>
      <c r="S32" s="293">
        <f t="shared" si="4"/>
        <v>-4904241853</v>
      </c>
      <c r="T32" s="292">
        <f t="shared" si="12"/>
        <v>-0.08008674040581329</v>
      </c>
      <c r="U32" s="293">
        <f t="shared" si="5"/>
        <v>54265706477</v>
      </c>
      <c r="V32" s="292">
        <f t="shared" si="13"/>
        <v>0.9633127782149438</v>
      </c>
      <c r="W32" s="293">
        <f>+M32-K32</f>
        <v>-32669726637</v>
      </c>
      <c r="X32" s="292">
        <f>+W32/K32</f>
        <v>-0.29539141359280324</v>
      </c>
    </row>
    <row r="33" spans="2:24" ht="14.25">
      <c r="B33" s="95" t="s">
        <v>3</v>
      </c>
      <c r="C33" s="84">
        <v>69921137590</v>
      </c>
      <c r="D33" s="83">
        <f t="shared" si="17"/>
        <v>0.042234837973507446</v>
      </c>
      <c r="E33" s="84">
        <v>66943467468</v>
      </c>
      <c r="F33" s="83">
        <f t="shared" si="18"/>
        <v>0.034617672568034996</v>
      </c>
      <c r="G33" s="84">
        <v>90313853636</v>
      </c>
      <c r="H33" s="83">
        <f>+G33/$G$40</f>
        <v>0.03405940877335644</v>
      </c>
      <c r="I33" s="84">
        <v>167457331158</v>
      </c>
      <c r="J33" s="83">
        <f>+I33/$I$40</f>
        <v>0.05854010345238075</v>
      </c>
      <c r="K33" s="84">
        <v>229268982234</v>
      </c>
      <c r="L33" s="83">
        <f>+K33/K34</f>
        <v>0.6688306725336924</v>
      </c>
      <c r="M33" s="84">
        <v>232342923420</v>
      </c>
      <c r="N33" s="83">
        <f>+M33/M34</f>
        <v>0.7398954063503839</v>
      </c>
      <c r="O33" s="293">
        <f t="shared" si="8"/>
        <v>-2977670122</v>
      </c>
      <c r="P33" s="291">
        <f t="shared" si="9"/>
        <v>-0.042586122374900566</v>
      </c>
      <c r="Q33" s="293">
        <f t="shared" si="10"/>
        <v>23370386168</v>
      </c>
      <c r="R33" s="292">
        <f t="shared" si="11"/>
        <v>0.3491062989704171</v>
      </c>
      <c r="S33" s="293">
        <f t="shared" si="4"/>
        <v>77143477522</v>
      </c>
      <c r="T33" s="292">
        <f t="shared" si="12"/>
        <v>0.8541710315331937</v>
      </c>
      <c r="U33" s="293">
        <f t="shared" si="5"/>
        <v>61811651076</v>
      </c>
      <c r="V33" s="292">
        <f t="shared" si="13"/>
        <v>0.36911881163135957</v>
      </c>
      <c r="W33" s="293">
        <f>+M33-K33</f>
        <v>3073941186</v>
      </c>
      <c r="X33" s="292">
        <f>+W33/K33</f>
        <v>0.013407575486432908</v>
      </c>
    </row>
    <row r="34" spans="2:24" ht="14.25">
      <c r="B34" s="86" t="s">
        <v>42</v>
      </c>
      <c r="C34" s="87">
        <f>SUM(C30:C33)</f>
        <v>150314390136</v>
      </c>
      <c r="D34" s="98">
        <f t="shared" si="17"/>
        <v>0.09079520344343622</v>
      </c>
      <c r="E34" s="87">
        <f>SUM(E30:E33)</f>
        <v>147086461448</v>
      </c>
      <c r="F34" s="98">
        <f t="shared" si="18"/>
        <v>0.07606105799690942</v>
      </c>
      <c r="G34" s="87">
        <f>SUM(G30:G33)</f>
        <v>154202903198</v>
      </c>
      <c r="H34" s="98">
        <f>+G34/$G$40</f>
        <v>0.05815342278745896</v>
      </c>
      <c r="I34" s="87">
        <f>SUM(I30:I33)</f>
        <v>226106459915</v>
      </c>
      <c r="J34" s="98">
        <f>+I34/$I$40</f>
        <v>0.07904279533863416</v>
      </c>
      <c r="K34" s="87">
        <f>SUM(K30:K33)</f>
        <v>342790771490</v>
      </c>
      <c r="L34" s="98">
        <f>K34/K40</f>
        <v>0.11045128552315855</v>
      </c>
      <c r="M34" s="87">
        <f>SUM(M30:M33)</f>
        <v>314021308182</v>
      </c>
      <c r="N34" s="98">
        <f>M34/M40</f>
        <v>0.0927004469625462</v>
      </c>
      <c r="O34" s="294">
        <f t="shared" si="8"/>
        <v>-3227928688</v>
      </c>
      <c r="P34" s="299">
        <f t="shared" si="9"/>
        <v>-0.02147451541452196</v>
      </c>
      <c r="Q34" s="294">
        <f t="shared" si="10"/>
        <v>7116441750</v>
      </c>
      <c r="R34" s="300">
        <f t="shared" si="11"/>
        <v>0.04838271095749965</v>
      </c>
      <c r="S34" s="294">
        <f t="shared" si="4"/>
        <v>71903556717</v>
      </c>
      <c r="T34" s="300">
        <f t="shared" si="12"/>
        <v>0.4662918481156883</v>
      </c>
      <c r="U34" s="294">
        <f t="shared" si="5"/>
        <v>116684311575</v>
      </c>
      <c r="V34" s="300">
        <f t="shared" si="13"/>
        <v>0.5160591679639097</v>
      </c>
      <c r="W34" s="294">
        <f>+M34-K34</f>
        <v>-28769463308</v>
      </c>
      <c r="X34" s="300">
        <f>+W34/K34</f>
        <v>-0.08392718153685555</v>
      </c>
    </row>
    <row r="35" spans="2:24" ht="14.25">
      <c r="B35" s="75" t="s">
        <v>98</v>
      </c>
      <c r="C35" s="84"/>
      <c r="D35" s="111"/>
      <c r="E35" s="84"/>
      <c r="F35" s="111"/>
      <c r="G35" s="84"/>
      <c r="H35" s="111"/>
      <c r="I35" s="84"/>
      <c r="J35" s="111"/>
      <c r="K35" s="78"/>
      <c r="L35" s="111"/>
      <c r="M35" s="78"/>
      <c r="N35" s="111"/>
      <c r="O35" s="293"/>
      <c r="P35" s="310"/>
      <c r="Q35" s="293"/>
      <c r="R35" s="312"/>
      <c r="S35" s="293"/>
      <c r="T35" s="312"/>
      <c r="U35" s="293"/>
      <c r="V35" s="312"/>
      <c r="W35" s="293"/>
      <c r="X35" s="312"/>
    </row>
    <row r="36" spans="2:24" ht="14.25">
      <c r="B36" s="81" t="s">
        <v>12</v>
      </c>
      <c r="C36" s="84">
        <v>6342225456</v>
      </c>
      <c r="D36" s="83">
        <f t="shared" si="17"/>
        <v>0.0038309282966231895</v>
      </c>
      <c r="E36" s="84">
        <v>6005445456</v>
      </c>
      <c r="F36" s="83">
        <f t="shared" si="18"/>
        <v>0.00310552399336617</v>
      </c>
      <c r="G36" s="84">
        <v>5660392956</v>
      </c>
      <c r="H36" s="83">
        <f>+G36/$G$40</f>
        <v>0.0021346629530752696</v>
      </c>
      <c r="I36" s="84">
        <v>6221745635</v>
      </c>
      <c r="J36" s="83">
        <f>+I36/$I$40</f>
        <v>0.0021750115722532714</v>
      </c>
      <c r="K36" s="84">
        <v>1078540656</v>
      </c>
      <c r="L36" s="83">
        <f>+K36/K39</f>
        <v>0.00039066853838007955</v>
      </c>
      <c r="M36" s="84">
        <v>758181090</v>
      </c>
      <c r="N36" s="83">
        <f>+M36/M39</f>
        <v>0.00024668626021088504</v>
      </c>
      <c r="O36" s="293">
        <f t="shared" si="8"/>
        <v>-336780000</v>
      </c>
      <c r="P36" s="291">
        <f t="shared" si="9"/>
        <v>-0.053101234312222786</v>
      </c>
      <c r="Q36" s="293">
        <f t="shared" si="10"/>
        <v>-345052500</v>
      </c>
      <c r="R36" s="292">
        <f t="shared" si="11"/>
        <v>-0.05745660376538103</v>
      </c>
      <c r="S36" s="293">
        <f t="shared" si="4"/>
        <v>561352679</v>
      </c>
      <c r="T36" s="292">
        <f t="shared" si="12"/>
        <v>0.09917203334884511</v>
      </c>
      <c r="U36" s="293">
        <f t="shared" si="5"/>
        <v>-5143204979</v>
      </c>
      <c r="V36" s="292">
        <f t="shared" si="13"/>
        <v>-0.8266498312093082</v>
      </c>
      <c r="W36" s="293">
        <f>+M36-K36</f>
        <v>-320359566</v>
      </c>
      <c r="X36" s="292">
        <f>+W36/K36</f>
        <v>-0.29703058871060306</v>
      </c>
    </row>
    <row r="37" spans="2:24" ht="14.25">
      <c r="B37" s="81" t="s">
        <v>13</v>
      </c>
      <c r="C37" s="84">
        <v>321162550875</v>
      </c>
      <c r="D37" s="83">
        <f t="shared" si="17"/>
        <v>0.1939935299522916</v>
      </c>
      <c r="E37" s="84">
        <v>364494052266</v>
      </c>
      <c r="F37" s="83">
        <f t="shared" si="18"/>
        <v>0.18848643835744225</v>
      </c>
      <c r="G37" s="84">
        <v>476174010385</v>
      </c>
      <c r="H37" s="83">
        <f>+G37/$G$40</f>
        <v>0.17957605189029885</v>
      </c>
      <c r="I37" s="84">
        <v>457615636752</v>
      </c>
      <c r="J37" s="83">
        <f>+I37/$I$40</f>
        <v>0.15997428438420072</v>
      </c>
      <c r="K37" s="84">
        <v>451229413148</v>
      </c>
      <c r="L37" s="83">
        <f>+K37/K39</f>
        <v>0.16344412640169423</v>
      </c>
      <c r="M37" s="84">
        <v>500305453943</v>
      </c>
      <c r="N37" s="83">
        <f>+M37/M39</f>
        <v>0.16278232604865925</v>
      </c>
      <c r="O37" s="293">
        <f t="shared" si="8"/>
        <v>43331501391</v>
      </c>
      <c r="P37" s="291">
        <f t="shared" si="9"/>
        <v>0.13492077850591333</v>
      </c>
      <c r="Q37" s="293">
        <f t="shared" si="10"/>
        <v>111679958119</v>
      </c>
      <c r="R37" s="292">
        <f t="shared" si="11"/>
        <v>0.3063972029850801</v>
      </c>
      <c r="S37" s="293">
        <f t="shared" si="4"/>
        <v>-18558373633</v>
      </c>
      <c r="T37" s="292">
        <f t="shared" si="12"/>
        <v>-0.0389739322773938</v>
      </c>
      <c r="U37" s="293">
        <f t="shared" si="5"/>
        <v>-6386223604</v>
      </c>
      <c r="V37" s="292">
        <f t="shared" si="13"/>
        <v>-0.013955431351356875</v>
      </c>
      <c r="W37" s="293">
        <f>+M37-K37</f>
        <v>49076040795</v>
      </c>
      <c r="X37" s="292">
        <f>+W37/K37</f>
        <v>0.10876073093866204</v>
      </c>
    </row>
    <row r="38" spans="2:24" ht="14.25">
      <c r="B38" s="81" t="s">
        <v>14</v>
      </c>
      <c r="C38" s="84">
        <v>1177713113161</v>
      </c>
      <c r="D38" s="83">
        <f t="shared" si="17"/>
        <v>0.711380338307649</v>
      </c>
      <c r="E38" s="84">
        <v>1416208617471</v>
      </c>
      <c r="F38" s="83">
        <f t="shared" si="18"/>
        <v>0.7323469796522821</v>
      </c>
      <c r="G38" s="84">
        <v>2015619222116</v>
      </c>
      <c r="H38" s="83">
        <f>+G38/$G$40</f>
        <v>0.760135862369167</v>
      </c>
      <c r="I38" s="84">
        <v>2170613643631</v>
      </c>
      <c r="J38" s="83">
        <f>+I38/$I$40</f>
        <v>0.7588079087049119</v>
      </c>
      <c r="K38" s="84">
        <v>2308448416474</v>
      </c>
      <c r="L38" s="83">
        <f>+K38/K39</f>
        <v>0.8361652050599256</v>
      </c>
      <c r="M38" s="84">
        <v>2572399351320</v>
      </c>
      <c r="N38" s="83">
        <f>+M38/M39</f>
        <v>0.8369709876911299</v>
      </c>
      <c r="O38" s="293">
        <f t="shared" si="8"/>
        <v>238495504310</v>
      </c>
      <c r="P38" s="291">
        <f t="shared" si="9"/>
        <v>0.2025073013493706</v>
      </c>
      <c r="Q38" s="293">
        <f t="shared" si="10"/>
        <v>599410604645</v>
      </c>
      <c r="R38" s="292">
        <f t="shared" si="11"/>
        <v>0.4232502169880874</v>
      </c>
      <c r="S38" s="293">
        <f t="shared" si="4"/>
        <v>154994421515</v>
      </c>
      <c r="T38" s="292">
        <f t="shared" si="12"/>
        <v>0.07689667761368471</v>
      </c>
      <c r="U38" s="293">
        <f t="shared" si="5"/>
        <v>137834772843</v>
      </c>
      <c r="V38" s="292">
        <f t="shared" si="13"/>
        <v>0.06350037154121549</v>
      </c>
      <c r="W38" s="293">
        <f>+M38-K38</f>
        <v>263950934846</v>
      </c>
      <c r="X38" s="292">
        <f>+W38/K38</f>
        <v>0.11434127484172565</v>
      </c>
    </row>
    <row r="39" spans="2:24" ht="15" thickBot="1">
      <c r="B39" s="86" t="s">
        <v>98</v>
      </c>
      <c r="C39" s="87">
        <f>SUM(C36:C38)</f>
        <v>1505217889492</v>
      </c>
      <c r="D39" s="98">
        <f t="shared" si="17"/>
        <v>0.9092047965565638</v>
      </c>
      <c r="E39" s="87">
        <f>SUM(E36:E38)</f>
        <v>1786708115193</v>
      </c>
      <c r="F39" s="98">
        <f t="shared" si="18"/>
        <v>0.9239389420030906</v>
      </c>
      <c r="G39" s="87">
        <f>SUM(G36:G38)</f>
        <v>2497453625457</v>
      </c>
      <c r="H39" s="98">
        <f>+G39/$G$40</f>
        <v>0.9418465772125411</v>
      </c>
      <c r="I39" s="87">
        <f>SUM(I36:I38)</f>
        <v>2634451026018</v>
      </c>
      <c r="J39" s="98">
        <f>+I39/$I$40</f>
        <v>0.9209572046613659</v>
      </c>
      <c r="K39" s="87">
        <f>SUM(K36:K38)</f>
        <v>2760756370278</v>
      </c>
      <c r="L39" s="98">
        <f>K39/K40</f>
        <v>0.8895487144768415</v>
      </c>
      <c r="M39" s="87">
        <f>SUM(M36:M38)</f>
        <v>3073462986353</v>
      </c>
      <c r="N39" s="98">
        <f>M39/M40</f>
        <v>0.9072995530374538</v>
      </c>
      <c r="O39" s="294">
        <f t="shared" si="8"/>
        <v>281490225701</v>
      </c>
      <c r="P39" s="299">
        <f t="shared" si="9"/>
        <v>0.18700962011287342</v>
      </c>
      <c r="Q39" s="294">
        <f t="shared" si="10"/>
        <v>710745510264</v>
      </c>
      <c r="R39" s="300">
        <f t="shared" si="11"/>
        <v>0.3977960945161014</v>
      </c>
      <c r="S39" s="294">
        <f t="shared" si="4"/>
        <v>136997400561</v>
      </c>
      <c r="T39" s="300">
        <f t="shared" si="12"/>
        <v>0.05485483260412147</v>
      </c>
      <c r="U39" s="294">
        <f t="shared" si="5"/>
        <v>126305344260</v>
      </c>
      <c r="V39" s="300">
        <f t="shared" si="13"/>
        <v>0.04794370554343226</v>
      </c>
      <c r="W39" s="294">
        <f>+M39-K39</f>
        <v>312706616075</v>
      </c>
      <c r="X39" s="300">
        <f>+W39/K39</f>
        <v>0.11326845767397845</v>
      </c>
    </row>
    <row r="40" spans="2:24" ht="15" thickBot="1">
      <c r="B40" s="99" t="s">
        <v>30</v>
      </c>
      <c r="C40" s="100">
        <f>+C34+C39</f>
        <v>1655532279628</v>
      </c>
      <c r="D40" s="103">
        <f t="shared" si="17"/>
        <v>1</v>
      </c>
      <c r="E40" s="100">
        <f>+E34+E39</f>
        <v>1933794576641</v>
      </c>
      <c r="F40" s="103">
        <f t="shared" si="18"/>
        <v>1</v>
      </c>
      <c r="G40" s="100">
        <f>+G34+G39</f>
        <v>2651656528655</v>
      </c>
      <c r="H40" s="103">
        <f>+G40/$G$40</f>
        <v>1</v>
      </c>
      <c r="I40" s="100">
        <f>+I34+I39</f>
        <v>2860557485933</v>
      </c>
      <c r="J40" s="103">
        <f>+I40/$I$40</f>
        <v>1</v>
      </c>
      <c r="K40" s="102">
        <f>+K34+K39</f>
        <v>3103547141768</v>
      </c>
      <c r="L40" s="103">
        <f>+K40/K40</f>
        <v>1</v>
      </c>
      <c r="M40" s="102">
        <f>+M34+M39</f>
        <v>3387484294535</v>
      </c>
      <c r="N40" s="103">
        <f>+M40/M40</f>
        <v>1</v>
      </c>
      <c r="O40" s="301">
        <f t="shared" si="8"/>
        <v>278262297013</v>
      </c>
      <c r="P40" s="302">
        <f t="shared" si="9"/>
        <v>0.16808026061293463</v>
      </c>
      <c r="Q40" s="301">
        <f t="shared" si="10"/>
        <v>717861952014</v>
      </c>
      <c r="R40" s="303">
        <f t="shared" si="11"/>
        <v>0.3712193428843542</v>
      </c>
      <c r="S40" s="301">
        <f t="shared" si="4"/>
        <v>208900957278</v>
      </c>
      <c r="T40" s="303">
        <f t="shared" si="12"/>
        <v>0.07878130331757592</v>
      </c>
      <c r="U40" s="301">
        <f t="shared" si="5"/>
        <v>242989655835</v>
      </c>
      <c r="V40" s="303">
        <f t="shared" si="13"/>
        <v>0.08494486023438415</v>
      </c>
      <c r="W40" s="301">
        <f>+M40-K40</f>
        <v>283937152767</v>
      </c>
      <c r="X40" s="303">
        <f>+W40/K40</f>
        <v>0.09148794582358086</v>
      </c>
    </row>
    <row r="41" spans="2:24" ht="14.25">
      <c r="B41" s="112" t="s">
        <v>34</v>
      </c>
      <c r="C41" s="84"/>
      <c r="D41" s="108"/>
      <c r="E41" s="84"/>
      <c r="F41" s="108"/>
      <c r="G41" s="84"/>
      <c r="H41" s="108"/>
      <c r="I41" s="113"/>
      <c r="J41" s="109"/>
      <c r="K41" s="114"/>
      <c r="L41" s="115"/>
      <c r="M41" s="114"/>
      <c r="N41" s="115"/>
      <c r="O41" s="293"/>
      <c r="P41" s="307"/>
      <c r="Q41" s="293"/>
      <c r="R41" s="308"/>
      <c r="S41" s="293"/>
      <c r="T41" s="308"/>
      <c r="U41" s="293"/>
      <c r="V41" s="308"/>
      <c r="W41" s="293"/>
      <c r="X41" s="308"/>
    </row>
    <row r="42" spans="2:24" ht="14.25">
      <c r="B42" s="81" t="s">
        <v>24</v>
      </c>
      <c r="C42" s="82">
        <v>-71541112107</v>
      </c>
      <c r="D42" s="116">
        <f>+C42/C45</f>
        <v>0.1659765304040397</v>
      </c>
      <c r="E42" s="82">
        <v>106131312712</v>
      </c>
      <c r="F42" s="116">
        <f>+E42/E45</f>
        <v>-0.2543436705404777</v>
      </c>
      <c r="G42" s="82">
        <v>223207527033</v>
      </c>
      <c r="H42" s="116">
        <f>+G42/G45</f>
        <v>-0.3058358555755662</v>
      </c>
      <c r="I42" s="117">
        <v>161971772740</v>
      </c>
      <c r="J42" s="83">
        <f>+I42/I45</f>
        <v>-0.19098129278674197</v>
      </c>
      <c r="K42" s="110">
        <v>353016645390</v>
      </c>
      <c r="L42" s="83">
        <f>+K42/K45</f>
        <v>-0.3886062658392617</v>
      </c>
      <c r="M42" s="110">
        <v>446779265448</v>
      </c>
      <c r="N42" s="83">
        <f>+M42/M45</f>
        <v>-0.4398433460007408</v>
      </c>
      <c r="O42" s="290">
        <f t="shared" si="8"/>
        <v>177672424819</v>
      </c>
      <c r="P42" s="291">
        <f t="shared" si="9"/>
        <v>-2.4835010190121927</v>
      </c>
      <c r="Q42" s="290">
        <f t="shared" si="10"/>
        <v>117076214321</v>
      </c>
      <c r="R42" s="292">
        <f t="shared" si="11"/>
        <v>1.1031260363159767</v>
      </c>
      <c r="S42" s="290">
        <f t="shared" si="4"/>
        <v>-61235754293</v>
      </c>
      <c r="T42" s="292">
        <f t="shared" si="12"/>
        <v>-0.2743444860797487</v>
      </c>
      <c r="U42" s="290">
        <f t="shared" si="5"/>
        <v>191044872650</v>
      </c>
      <c r="V42" s="292">
        <f t="shared" si="13"/>
        <v>1.179494855295982</v>
      </c>
      <c r="W42" s="290">
        <f>+M42-K42</f>
        <v>93762620058</v>
      </c>
      <c r="X42" s="292">
        <f>+W42/K42</f>
        <v>0.2656039631060865</v>
      </c>
    </row>
    <row r="43" spans="2:24" ht="15.75" customHeight="1">
      <c r="B43" s="81" t="s">
        <v>32</v>
      </c>
      <c r="C43" s="82">
        <f>+ERF!C29</f>
        <v>-68423933925</v>
      </c>
      <c r="D43" s="116">
        <f>+C43/C45</f>
        <v>0.15874462690041904</v>
      </c>
      <c r="E43" s="82">
        <f>+ERF!E29</f>
        <v>-78487333355</v>
      </c>
      <c r="F43" s="116">
        <f>+E43/E45</f>
        <v>0.1880948793181904</v>
      </c>
      <c r="G43" s="82">
        <f>+ERF!G29</f>
        <v>-406279142267</v>
      </c>
      <c r="H43" s="116">
        <f>+G43/G45</f>
        <v>0.5566780418626507</v>
      </c>
      <c r="I43" s="82">
        <f>+ERF!I29</f>
        <v>-33808486842</v>
      </c>
      <c r="J43" s="83">
        <f>+I43/I45</f>
        <v>0.03986366522402189</v>
      </c>
      <c r="K43" s="84">
        <f>+ERF!K29</f>
        <v>-102719724076</v>
      </c>
      <c r="L43" s="83">
        <f>+K43/K45</f>
        <v>0.11307548503021501</v>
      </c>
      <c r="M43" s="84">
        <f>+ERF!M29</f>
        <v>-168996181890</v>
      </c>
      <c r="N43" s="83">
        <f>+M43/M45</f>
        <v>0.16637264047899014</v>
      </c>
      <c r="O43" s="290">
        <f t="shared" si="8"/>
        <v>-10063399430</v>
      </c>
      <c r="P43" s="291">
        <f t="shared" si="9"/>
        <v>0.14707425973242885</v>
      </c>
      <c r="Q43" s="290">
        <f t="shared" si="10"/>
        <v>-327791808912</v>
      </c>
      <c r="R43" s="292">
        <f t="shared" si="11"/>
        <v>4.176365725529114</v>
      </c>
      <c r="S43" s="290">
        <f t="shared" si="4"/>
        <v>372470655425</v>
      </c>
      <c r="T43" s="292">
        <f t="shared" si="12"/>
        <v>-0.9167850787186569</v>
      </c>
      <c r="U43" s="290">
        <f t="shared" si="5"/>
        <v>-68911237234</v>
      </c>
      <c r="V43" s="292">
        <f t="shared" si="13"/>
        <v>2.038282208726128</v>
      </c>
      <c r="W43" s="290">
        <f>+M43-K43</f>
        <v>-66276457814</v>
      </c>
      <c r="X43" s="292">
        <f>+W43/K43</f>
        <v>0.6452164704508313</v>
      </c>
    </row>
    <row r="44" spans="2:24" ht="15" thickBot="1">
      <c r="B44" s="81" t="s">
        <v>52</v>
      </c>
      <c r="C44" s="82">
        <v>-291066449402</v>
      </c>
      <c r="D44" s="116">
        <f>+C44/C45</f>
        <v>0.6752788426955413</v>
      </c>
      <c r="E44" s="82">
        <v>-444919205772</v>
      </c>
      <c r="F44" s="116">
        <f>+E44/E45</f>
        <v>1.0662487912222873</v>
      </c>
      <c r="G44" s="82">
        <v>-546756241650</v>
      </c>
      <c r="H44" s="116">
        <f>+G44/G45</f>
        <v>0.7491578137129155</v>
      </c>
      <c r="I44" s="82">
        <v>-976266104643</v>
      </c>
      <c r="J44" s="83">
        <f>+I44/I45</f>
        <v>1.1511176275627202</v>
      </c>
      <c r="K44" s="84">
        <v>-1158714197159</v>
      </c>
      <c r="L44" s="83">
        <f>+K44/K45</f>
        <v>1.2755307808090466</v>
      </c>
      <c r="M44" s="84">
        <v>-1293552151137</v>
      </c>
      <c r="N44" s="83">
        <f>+M44/M45</f>
        <v>1.2734707055217507</v>
      </c>
      <c r="O44" s="290">
        <f t="shared" si="8"/>
        <v>-153852756370</v>
      </c>
      <c r="P44" s="291">
        <f t="shared" si="9"/>
        <v>0.5285829290393743</v>
      </c>
      <c r="Q44" s="290">
        <f t="shared" si="10"/>
        <v>-101837035878</v>
      </c>
      <c r="R44" s="292">
        <f t="shared" si="11"/>
        <v>0.22888882870609692</v>
      </c>
      <c r="S44" s="290">
        <f t="shared" si="4"/>
        <v>-429509862993</v>
      </c>
      <c r="T44" s="292">
        <f t="shared" si="12"/>
        <v>0.7855600545077015</v>
      </c>
      <c r="U44" s="290">
        <f t="shared" si="5"/>
        <v>-182448092516</v>
      </c>
      <c r="V44" s="292">
        <f t="shared" si="13"/>
        <v>0.1868835675522274</v>
      </c>
      <c r="W44" s="290">
        <f>+M44-K44</f>
        <v>-134837953978</v>
      </c>
      <c r="X44" s="292">
        <f>+W44/K44</f>
        <v>0.11636860436214833</v>
      </c>
    </row>
    <row r="45" spans="1:30" s="123" customFormat="1" ht="18" customHeight="1" thickBot="1">
      <c r="A45" s="122"/>
      <c r="B45" s="118" t="s">
        <v>90</v>
      </c>
      <c r="C45" s="119">
        <f aca="true" t="shared" si="19" ref="C45:J45">SUM(C42:C44)</f>
        <v>-431031495434</v>
      </c>
      <c r="D45" s="120">
        <f t="shared" si="19"/>
        <v>1</v>
      </c>
      <c r="E45" s="119">
        <f t="shared" si="19"/>
        <v>-417275226415</v>
      </c>
      <c r="F45" s="120">
        <f t="shared" si="19"/>
        <v>1</v>
      </c>
      <c r="G45" s="119">
        <f t="shared" si="19"/>
        <v>-729827856884</v>
      </c>
      <c r="H45" s="120">
        <f t="shared" si="19"/>
        <v>1</v>
      </c>
      <c r="I45" s="119">
        <f t="shared" si="19"/>
        <v>-848102818745</v>
      </c>
      <c r="J45" s="121">
        <f t="shared" si="19"/>
        <v>1</v>
      </c>
      <c r="K45" s="119">
        <f>SUM(K42:K44)</f>
        <v>-908417275845</v>
      </c>
      <c r="L45" s="121">
        <f>+K45/K45</f>
        <v>1</v>
      </c>
      <c r="M45" s="119">
        <f>SUM(M42:M44)</f>
        <v>-1015769067579</v>
      </c>
      <c r="N45" s="121">
        <f>+M45/M45</f>
        <v>1</v>
      </c>
      <c r="O45" s="309">
        <f t="shared" si="8"/>
        <v>13756269019</v>
      </c>
      <c r="P45" s="311">
        <f t="shared" si="9"/>
        <v>-0.0319147653123329</v>
      </c>
      <c r="Q45" s="309">
        <f t="shared" si="10"/>
        <v>-312552630469</v>
      </c>
      <c r="R45" s="313">
        <f t="shared" si="11"/>
        <v>0.7490323189188126</v>
      </c>
      <c r="S45" s="309">
        <f t="shared" si="4"/>
        <v>-118274961861</v>
      </c>
      <c r="T45" s="313">
        <f t="shared" si="12"/>
        <v>0.16205871116782927</v>
      </c>
      <c r="U45" s="309">
        <f t="shared" si="5"/>
        <v>-60314457100</v>
      </c>
      <c r="V45" s="313">
        <f t="shared" si="13"/>
        <v>0.07111691621217782</v>
      </c>
      <c r="W45" s="309">
        <f>+M45-K45</f>
        <v>-107351791734</v>
      </c>
      <c r="X45" s="313">
        <f>+W45/K45</f>
        <v>0.1181745378346559</v>
      </c>
      <c r="Y45" s="122"/>
      <c r="Z45" s="122"/>
      <c r="AA45" s="122"/>
      <c r="AB45" s="122"/>
      <c r="AC45" s="122"/>
      <c r="AD45" s="122"/>
    </row>
    <row r="46" spans="1:30" s="123" customFormat="1" ht="18" customHeight="1" thickBot="1">
      <c r="A46" s="122"/>
      <c r="B46" s="118" t="s">
        <v>31</v>
      </c>
      <c r="C46" s="119">
        <f>+C40+C45</f>
        <v>1224500784194</v>
      </c>
      <c r="D46" s="120"/>
      <c r="E46" s="119">
        <f>+E40+E45</f>
        <v>1516519350226</v>
      </c>
      <c r="F46" s="120"/>
      <c r="G46" s="119">
        <f>+G40+G45</f>
        <v>1921828671771</v>
      </c>
      <c r="H46" s="120"/>
      <c r="I46" s="119">
        <f>+I40+I45</f>
        <v>2012454667188</v>
      </c>
      <c r="J46" s="121"/>
      <c r="K46" s="119">
        <f>+K40+K45</f>
        <v>2195129865923</v>
      </c>
      <c r="L46" s="197"/>
      <c r="M46" s="119">
        <f>+M40+M45</f>
        <v>2371715226956</v>
      </c>
      <c r="N46" s="197"/>
      <c r="O46" s="309">
        <f t="shared" si="8"/>
        <v>292018566032</v>
      </c>
      <c r="P46" s="311">
        <f t="shared" si="9"/>
        <v>0.23847968886701418</v>
      </c>
      <c r="Q46" s="309">
        <f t="shared" si="10"/>
        <v>405309321545</v>
      </c>
      <c r="R46" s="313">
        <f t="shared" si="11"/>
        <v>0.2672628750069022</v>
      </c>
      <c r="S46" s="309">
        <f t="shared" si="4"/>
        <v>90625995417</v>
      </c>
      <c r="T46" s="313">
        <f t="shared" si="12"/>
        <v>0.04715612621883016</v>
      </c>
      <c r="U46" s="309">
        <f t="shared" si="5"/>
        <v>182675198735</v>
      </c>
      <c r="V46" s="313">
        <f t="shared" si="13"/>
        <v>0.09077232978880055</v>
      </c>
      <c r="W46" s="309">
        <f>+M46-K46</f>
        <v>176585361033</v>
      </c>
      <c r="X46" s="313">
        <f>+W46/K46</f>
        <v>0.08044415219996565</v>
      </c>
      <c r="Y46" s="122"/>
      <c r="Z46" s="122"/>
      <c r="AA46" s="122"/>
      <c r="AB46" s="122"/>
      <c r="AC46" s="122"/>
      <c r="AD46" s="122"/>
    </row>
    <row r="47" spans="2:23" s="96" customFormat="1" ht="14.25">
      <c r="B47" s="124" t="s">
        <v>193</v>
      </c>
      <c r="C47" s="124"/>
      <c r="D47" s="124"/>
      <c r="E47" s="318"/>
      <c r="F47" s="124"/>
      <c r="G47" s="124"/>
      <c r="H47" s="124"/>
      <c r="I47" s="124"/>
      <c r="J47" s="124"/>
      <c r="K47" s="124"/>
      <c r="L47" s="125"/>
      <c r="M47" s="125"/>
      <c r="N47" s="125"/>
      <c r="O47" s="124"/>
      <c r="P47" s="125"/>
      <c r="Q47" s="126"/>
      <c r="R47" s="126"/>
      <c r="S47" s="126"/>
      <c r="T47" s="126"/>
      <c r="U47" s="127"/>
      <c r="V47" s="128"/>
      <c r="W47" s="126"/>
    </row>
    <row r="48" spans="2:23" s="48" customFormat="1" ht="14.25">
      <c r="B48" s="64" t="s">
        <v>184</v>
      </c>
      <c r="C48" s="129"/>
      <c r="D48" s="129"/>
      <c r="E48" s="319"/>
      <c r="F48" s="129"/>
      <c r="G48" s="129"/>
      <c r="H48" s="129"/>
      <c r="I48" s="129"/>
      <c r="J48" s="129"/>
      <c r="K48" s="130"/>
      <c r="L48" s="131"/>
      <c r="M48" s="131"/>
      <c r="N48" s="131"/>
      <c r="O48" s="59"/>
      <c r="P48" s="132"/>
      <c r="Q48" s="133"/>
      <c r="R48" s="53"/>
      <c r="S48" s="53"/>
      <c r="T48" s="53"/>
      <c r="U48" s="51"/>
      <c r="V48" s="52"/>
      <c r="W48" s="53"/>
    </row>
    <row r="49" spans="2:23" s="48" customFormat="1" ht="14.25">
      <c r="B49" s="59"/>
      <c r="C49" s="59"/>
      <c r="D49" s="59"/>
      <c r="E49" s="320"/>
      <c r="F49" s="59"/>
      <c r="G49" s="59"/>
      <c r="H49" s="59"/>
      <c r="I49" s="59"/>
      <c r="J49" s="59"/>
      <c r="K49" s="59"/>
      <c r="L49" s="132"/>
      <c r="M49" s="132"/>
      <c r="N49" s="132"/>
      <c r="O49" s="59"/>
      <c r="P49" s="132"/>
      <c r="Q49" s="53"/>
      <c r="R49" s="53"/>
      <c r="S49" s="53"/>
      <c r="T49" s="53"/>
      <c r="U49" s="51"/>
      <c r="V49" s="52"/>
      <c r="W49" s="53"/>
    </row>
    <row r="50" spans="2:23" s="48" customFormat="1" ht="14.25">
      <c r="B50" s="59"/>
      <c r="C50" s="59"/>
      <c r="D50" s="59"/>
      <c r="E50" s="320"/>
      <c r="F50" s="59"/>
      <c r="G50" s="59"/>
      <c r="H50" s="59"/>
      <c r="I50" s="59"/>
      <c r="J50" s="59"/>
      <c r="K50" s="59"/>
      <c r="L50" s="132"/>
      <c r="M50" s="132"/>
      <c r="N50" s="132"/>
      <c r="O50" s="59"/>
      <c r="P50" s="132"/>
      <c r="Q50" s="53"/>
      <c r="R50" s="53"/>
      <c r="S50" s="53"/>
      <c r="T50" s="53"/>
      <c r="U50" s="51"/>
      <c r="V50" s="52"/>
      <c r="W50" s="53"/>
    </row>
    <row r="51" spans="2:23" s="48" customFormat="1" ht="14.25">
      <c r="B51" s="59"/>
      <c r="C51" s="59"/>
      <c r="D51" s="59"/>
      <c r="E51" s="320"/>
      <c r="F51" s="59"/>
      <c r="G51" s="59"/>
      <c r="H51" s="59"/>
      <c r="I51" s="59"/>
      <c r="J51" s="59"/>
      <c r="K51" s="59"/>
      <c r="L51" s="132"/>
      <c r="M51" s="132"/>
      <c r="N51" s="132"/>
      <c r="O51" s="59"/>
      <c r="P51" s="132"/>
      <c r="Q51" s="53"/>
      <c r="R51" s="53"/>
      <c r="S51" s="53"/>
      <c r="T51" s="53"/>
      <c r="U51" s="51"/>
      <c r="V51" s="52"/>
      <c r="W51" s="53"/>
    </row>
    <row r="52" spans="2:23" s="48" customFormat="1" ht="14.25">
      <c r="B52" s="59"/>
      <c r="C52" s="59"/>
      <c r="D52" s="59"/>
      <c r="E52" s="320"/>
      <c r="F52" s="59"/>
      <c r="G52" s="59"/>
      <c r="H52" s="59"/>
      <c r="I52" s="59"/>
      <c r="J52" s="59"/>
      <c r="K52" s="59"/>
      <c r="L52" s="132"/>
      <c r="M52" s="132"/>
      <c r="N52" s="132"/>
      <c r="O52" s="59"/>
      <c r="P52" s="132"/>
      <c r="Q52" s="53"/>
      <c r="R52" s="53"/>
      <c r="S52" s="53"/>
      <c r="T52" s="53"/>
      <c r="U52" s="51"/>
      <c r="V52" s="52"/>
      <c r="W52" s="53"/>
    </row>
    <row r="53" spans="2:23" s="48" customFormat="1" ht="14.25">
      <c r="B53" s="59"/>
      <c r="C53" s="59"/>
      <c r="D53" s="59"/>
      <c r="E53" s="320"/>
      <c r="F53" s="59"/>
      <c r="G53" s="59"/>
      <c r="H53" s="59"/>
      <c r="I53" s="59"/>
      <c r="J53" s="59"/>
      <c r="K53" s="59"/>
      <c r="L53" s="132"/>
      <c r="M53" s="132"/>
      <c r="N53" s="132"/>
      <c r="O53" s="59"/>
      <c r="P53" s="132"/>
      <c r="Q53" s="53"/>
      <c r="R53" s="53"/>
      <c r="S53" s="53"/>
      <c r="T53" s="53"/>
      <c r="U53" s="51"/>
      <c r="V53" s="52"/>
      <c r="W53" s="53"/>
    </row>
    <row r="54" spans="2:23" s="48" customFormat="1" ht="14.25">
      <c r="B54" s="59"/>
      <c r="C54" s="59"/>
      <c r="D54" s="59"/>
      <c r="E54" s="320"/>
      <c r="F54" s="59"/>
      <c r="G54" s="59"/>
      <c r="H54" s="59"/>
      <c r="I54" s="59"/>
      <c r="J54" s="59"/>
      <c r="K54" s="59"/>
      <c r="L54" s="132"/>
      <c r="M54" s="132"/>
      <c r="N54" s="132"/>
      <c r="O54" s="59"/>
      <c r="P54" s="132"/>
      <c r="Q54" s="53"/>
      <c r="R54" s="53"/>
      <c r="S54" s="53"/>
      <c r="T54" s="53"/>
      <c r="U54" s="51"/>
      <c r="V54" s="52"/>
      <c r="W54" s="53"/>
    </row>
    <row r="55" spans="2:23" s="48" customFormat="1" ht="14.25">
      <c r="B55" s="59"/>
      <c r="C55" s="59"/>
      <c r="D55" s="59"/>
      <c r="E55" s="320"/>
      <c r="F55" s="59"/>
      <c r="G55" s="59"/>
      <c r="H55" s="59"/>
      <c r="I55" s="59"/>
      <c r="J55" s="59"/>
      <c r="K55" s="59"/>
      <c r="L55" s="132"/>
      <c r="M55" s="132"/>
      <c r="N55" s="132"/>
      <c r="O55" s="59"/>
      <c r="P55" s="132"/>
      <c r="Q55" s="53"/>
      <c r="R55" s="53"/>
      <c r="S55" s="53"/>
      <c r="T55" s="53"/>
      <c r="U55" s="51"/>
      <c r="V55" s="52"/>
      <c r="W55" s="53"/>
    </row>
    <row r="56" spans="2:23" s="48" customFormat="1" ht="14.25">
      <c r="B56" s="59"/>
      <c r="C56" s="59"/>
      <c r="D56" s="59"/>
      <c r="E56" s="320"/>
      <c r="F56" s="59"/>
      <c r="G56" s="59"/>
      <c r="H56" s="59"/>
      <c r="I56" s="59"/>
      <c r="J56" s="59"/>
      <c r="K56" s="59"/>
      <c r="L56" s="132"/>
      <c r="M56" s="132"/>
      <c r="N56" s="132"/>
      <c r="O56" s="59"/>
      <c r="P56" s="132"/>
      <c r="Q56" s="53"/>
      <c r="R56" s="53"/>
      <c r="S56" s="53"/>
      <c r="T56" s="53"/>
      <c r="U56" s="51"/>
      <c r="V56" s="52"/>
      <c r="W56" s="53"/>
    </row>
    <row r="57" spans="2:23" s="48" customFormat="1" ht="14.25">
      <c r="B57" s="59"/>
      <c r="C57" s="59"/>
      <c r="D57" s="59"/>
      <c r="E57" s="320"/>
      <c r="F57" s="59"/>
      <c r="G57" s="59"/>
      <c r="H57" s="59"/>
      <c r="I57" s="59"/>
      <c r="J57" s="59"/>
      <c r="K57" s="59"/>
      <c r="L57" s="132"/>
      <c r="M57" s="132"/>
      <c r="N57" s="132"/>
      <c r="O57" s="59"/>
      <c r="P57" s="132"/>
      <c r="Q57" s="53"/>
      <c r="R57" s="53"/>
      <c r="S57" s="53"/>
      <c r="T57" s="53"/>
      <c r="U57" s="51"/>
      <c r="V57" s="52"/>
      <c r="W57" s="53"/>
    </row>
    <row r="58" spans="2:23" s="48" customFormat="1" ht="14.25">
      <c r="B58" s="59"/>
      <c r="C58" s="59"/>
      <c r="D58" s="59"/>
      <c r="E58" s="320"/>
      <c r="F58" s="59"/>
      <c r="G58" s="59"/>
      <c r="H58" s="59"/>
      <c r="I58" s="59"/>
      <c r="J58" s="59"/>
      <c r="K58" s="59"/>
      <c r="L58" s="132"/>
      <c r="M58" s="132"/>
      <c r="N58" s="132"/>
      <c r="O58" s="59"/>
      <c r="P58" s="132"/>
      <c r="Q58" s="53"/>
      <c r="R58" s="53"/>
      <c r="S58" s="53"/>
      <c r="T58" s="53"/>
      <c r="U58" s="51"/>
      <c r="V58" s="52"/>
      <c r="W58" s="53"/>
    </row>
    <row r="59" spans="2:23" s="48" customFormat="1" ht="14.25">
      <c r="B59" s="59"/>
      <c r="C59" s="59"/>
      <c r="D59" s="59"/>
      <c r="E59" s="320"/>
      <c r="F59" s="59"/>
      <c r="G59" s="59"/>
      <c r="H59" s="59"/>
      <c r="I59" s="59"/>
      <c r="J59" s="59"/>
      <c r="K59" s="59"/>
      <c r="L59" s="132"/>
      <c r="M59" s="132"/>
      <c r="N59" s="132"/>
      <c r="O59" s="59"/>
      <c r="P59" s="132"/>
      <c r="Q59" s="53"/>
      <c r="R59" s="53"/>
      <c r="S59" s="53"/>
      <c r="T59" s="53"/>
      <c r="U59" s="51"/>
      <c r="V59" s="52"/>
      <c r="W59" s="53"/>
    </row>
    <row r="60" spans="2:23" s="48" customFormat="1" ht="14.25">
      <c r="B60" s="59"/>
      <c r="C60" s="59"/>
      <c r="D60" s="59"/>
      <c r="E60" s="320"/>
      <c r="F60" s="59"/>
      <c r="G60" s="59"/>
      <c r="H60" s="59"/>
      <c r="I60" s="59"/>
      <c r="J60" s="59"/>
      <c r="K60" s="59"/>
      <c r="L60" s="132"/>
      <c r="M60" s="132"/>
      <c r="N60" s="132"/>
      <c r="O60" s="59"/>
      <c r="P60" s="132"/>
      <c r="Q60" s="53"/>
      <c r="R60" s="53"/>
      <c r="S60" s="53"/>
      <c r="T60" s="53"/>
      <c r="U60" s="51"/>
      <c r="V60" s="52"/>
      <c r="W60" s="53"/>
    </row>
    <row r="61" spans="2:23" s="48" customFormat="1" ht="14.25">
      <c r="B61" s="59"/>
      <c r="C61" s="59"/>
      <c r="D61" s="59"/>
      <c r="E61" s="320"/>
      <c r="F61" s="59"/>
      <c r="G61" s="59"/>
      <c r="H61" s="59"/>
      <c r="I61" s="59"/>
      <c r="J61" s="59"/>
      <c r="K61" s="59"/>
      <c r="L61" s="132"/>
      <c r="M61" s="132"/>
      <c r="N61" s="132"/>
      <c r="O61" s="59"/>
      <c r="P61" s="132"/>
      <c r="Q61" s="53"/>
      <c r="R61" s="53"/>
      <c r="S61" s="53"/>
      <c r="T61" s="53"/>
      <c r="U61" s="51"/>
      <c r="V61" s="52"/>
      <c r="W61" s="53"/>
    </row>
    <row r="62" spans="2:23" s="48" customFormat="1" ht="14.25">
      <c r="B62" s="59"/>
      <c r="C62" s="59"/>
      <c r="D62" s="59"/>
      <c r="E62" s="320"/>
      <c r="F62" s="59"/>
      <c r="G62" s="59"/>
      <c r="H62" s="59"/>
      <c r="I62" s="59"/>
      <c r="J62" s="59"/>
      <c r="K62" s="59"/>
      <c r="L62" s="132"/>
      <c r="M62" s="132"/>
      <c r="N62" s="132"/>
      <c r="O62" s="59"/>
      <c r="P62" s="132"/>
      <c r="Q62" s="53"/>
      <c r="R62" s="53"/>
      <c r="S62" s="53"/>
      <c r="T62" s="53"/>
      <c r="U62" s="51"/>
      <c r="V62" s="52"/>
      <c r="W62" s="53"/>
    </row>
    <row r="63" spans="2:23" s="48" customFormat="1" ht="14.25">
      <c r="B63" s="59"/>
      <c r="C63" s="59"/>
      <c r="D63" s="59"/>
      <c r="E63" s="320"/>
      <c r="F63" s="59"/>
      <c r="G63" s="59"/>
      <c r="H63" s="59"/>
      <c r="I63" s="59"/>
      <c r="J63" s="59"/>
      <c r="K63" s="59"/>
      <c r="L63" s="132"/>
      <c r="M63" s="132"/>
      <c r="N63" s="132"/>
      <c r="O63" s="59"/>
      <c r="P63" s="132"/>
      <c r="Q63" s="53"/>
      <c r="R63" s="53"/>
      <c r="S63" s="53"/>
      <c r="T63" s="53"/>
      <c r="U63" s="51"/>
      <c r="V63" s="52"/>
      <c r="W63" s="53"/>
    </row>
    <row r="64" spans="2:23" s="48" customFormat="1" ht="14.25">
      <c r="B64" s="59"/>
      <c r="C64" s="59"/>
      <c r="D64" s="59"/>
      <c r="E64" s="320"/>
      <c r="F64" s="59"/>
      <c r="G64" s="59"/>
      <c r="H64" s="59"/>
      <c r="I64" s="59"/>
      <c r="J64" s="59"/>
      <c r="K64" s="59"/>
      <c r="L64" s="132"/>
      <c r="M64" s="132"/>
      <c r="N64" s="132"/>
      <c r="O64" s="59"/>
      <c r="P64" s="132"/>
      <c r="Q64" s="53"/>
      <c r="R64" s="53"/>
      <c r="S64" s="53"/>
      <c r="T64" s="53"/>
      <c r="U64" s="51"/>
      <c r="V64" s="52"/>
      <c r="W64" s="53"/>
    </row>
    <row r="65" spans="2:23" s="48" customFormat="1" ht="14.25">
      <c r="B65" s="59"/>
      <c r="C65" s="59"/>
      <c r="D65" s="59"/>
      <c r="E65" s="320"/>
      <c r="F65" s="59"/>
      <c r="G65" s="59"/>
      <c r="H65" s="59"/>
      <c r="I65" s="59"/>
      <c r="J65" s="59"/>
      <c r="K65" s="59"/>
      <c r="L65" s="132"/>
      <c r="M65" s="132"/>
      <c r="N65" s="132"/>
      <c r="O65" s="59"/>
      <c r="P65" s="132"/>
      <c r="Q65" s="53"/>
      <c r="R65" s="53"/>
      <c r="S65" s="53"/>
      <c r="T65" s="53"/>
      <c r="U65" s="51"/>
      <c r="V65" s="52"/>
      <c r="W65" s="53"/>
    </row>
    <row r="66" spans="2:23" s="48" customFormat="1" ht="14.25">
      <c r="B66" s="59"/>
      <c r="C66" s="59"/>
      <c r="D66" s="59"/>
      <c r="E66" s="320"/>
      <c r="F66" s="59"/>
      <c r="G66" s="59"/>
      <c r="H66" s="59"/>
      <c r="I66" s="59"/>
      <c r="J66" s="59"/>
      <c r="K66" s="59"/>
      <c r="L66" s="132"/>
      <c r="M66" s="132"/>
      <c r="N66" s="132"/>
      <c r="O66" s="59"/>
      <c r="P66" s="132"/>
      <c r="Q66" s="53"/>
      <c r="R66" s="53"/>
      <c r="S66" s="53"/>
      <c r="T66" s="53"/>
      <c r="U66" s="51"/>
      <c r="V66" s="52"/>
      <c r="W66" s="53"/>
    </row>
    <row r="67" spans="2:23" s="48" customFormat="1" ht="14.25">
      <c r="B67" s="59"/>
      <c r="C67" s="59"/>
      <c r="D67" s="59"/>
      <c r="E67" s="320"/>
      <c r="F67" s="59"/>
      <c r="G67" s="59"/>
      <c r="H67" s="59"/>
      <c r="I67" s="59"/>
      <c r="J67" s="59"/>
      <c r="K67" s="59"/>
      <c r="L67" s="132"/>
      <c r="M67" s="132"/>
      <c r="N67" s="132"/>
      <c r="O67" s="59"/>
      <c r="P67" s="132"/>
      <c r="Q67" s="53"/>
      <c r="R67" s="53"/>
      <c r="S67" s="53"/>
      <c r="T67" s="53"/>
      <c r="U67" s="51"/>
      <c r="V67" s="52"/>
      <c r="W67" s="53"/>
    </row>
    <row r="68" spans="2:23" s="48" customFormat="1" ht="14.25">
      <c r="B68" s="59"/>
      <c r="C68" s="59"/>
      <c r="D68" s="59"/>
      <c r="E68" s="320"/>
      <c r="F68" s="59"/>
      <c r="G68" s="59"/>
      <c r="H68" s="59"/>
      <c r="I68" s="59"/>
      <c r="J68" s="59"/>
      <c r="K68" s="59"/>
      <c r="L68" s="132"/>
      <c r="M68" s="132"/>
      <c r="N68" s="132"/>
      <c r="O68" s="59"/>
      <c r="P68" s="132"/>
      <c r="Q68" s="53"/>
      <c r="R68" s="53"/>
      <c r="S68" s="53"/>
      <c r="T68" s="53"/>
      <c r="U68" s="51"/>
      <c r="V68" s="52"/>
      <c r="W68" s="53"/>
    </row>
    <row r="69" spans="2:23" s="48" customFormat="1" ht="14.25">
      <c r="B69" s="59"/>
      <c r="C69" s="59"/>
      <c r="D69" s="59"/>
      <c r="E69" s="320"/>
      <c r="F69" s="59"/>
      <c r="G69" s="59"/>
      <c r="H69" s="59"/>
      <c r="I69" s="59"/>
      <c r="J69" s="59"/>
      <c r="K69" s="59"/>
      <c r="L69" s="132"/>
      <c r="M69" s="132"/>
      <c r="N69" s="132"/>
      <c r="O69" s="59"/>
      <c r="P69" s="132"/>
      <c r="Q69" s="53"/>
      <c r="R69" s="53"/>
      <c r="S69" s="53"/>
      <c r="T69" s="53"/>
      <c r="U69" s="51"/>
      <c r="V69" s="52"/>
      <c r="W69" s="53"/>
    </row>
    <row r="70" spans="2:23" s="48" customFormat="1" ht="14.25">
      <c r="B70" s="59"/>
      <c r="C70" s="59"/>
      <c r="D70" s="59"/>
      <c r="E70" s="320"/>
      <c r="F70" s="59"/>
      <c r="G70" s="59"/>
      <c r="H70" s="59"/>
      <c r="I70" s="59"/>
      <c r="J70" s="59"/>
      <c r="K70" s="59"/>
      <c r="L70" s="132"/>
      <c r="M70" s="132"/>
      <c r="N70" s="132"/>
      <c r="O70" s="59"/>
      <c r="P70" s="132"/>
      <c r="Q70" s="53"/>
      <c r="R70" s="53"/>
      <c r="S70" s="53"/>
      <c r="T70" s="53"/>
      <c r="U70" s="51"/>
      <c r="V70" s="52"/>
      <c r="W70" s="53"/>
    </row>
    <row r="71" spans="2:23" s="48" customFormat="1" ht="14.25">
      <c r="B71" s="59"/>
      <c r="C71" s="59"/>
      <c r="D71" s="59"/>
      <c r="E71" s="320"/>
      <c r="F71" s="59"/>
      <c r="G71" s="59"/>
      <c r="H71" s="59"/>
      <c r="I71" s="59"/>
      <c r="J71" s="59"/>
      <c r="K71" s="59"/>
      <c r="L71" s="132"/>
      <c r="M71" s="132"/>
      <c r="N71" s="132"/>
      <c r="O71" s="59"/>
      <c r="P71" s="132"/>
      <c r="Q71" s="53"/>
      <c r="R71" s="53"/>
      <c r="S71" s="53"/>
      <c r="T71" s="53"/>
      <c r="U71" s="51"/>
      <c r="V71" s="52"/>
      <c r="W71" s="53"/>
    </row>
    <row r="72" spans="2:23" s="48" customFormat="1" ht="14.25">
      <c r="B72" s="59"/>
      <c r="C72" s="59"/>
      <c r="D72" s="59"/>
      <c r="E72" s="320"/>
      <c r="F72" s="59"/>
      <c r="G72" s="59"/>
      <c r="H72" s="59"/>
      <c r="I72" s="59"/>
      <c r="J72" s="59"/>
      <c r="K72" s="59"/>
      <c r="L72" s="132"/>
      <c r="M72" s="132"/>
      <c r="N72" s="132"/>
      <c r="O72" s="59"/>
      <c r="P72" s="132"/>
      <c r="Q72" s="53"/>
      <c r="R72" s="53"/>
      <c r="S72" s="53"/>
      <c r="T72" s="53"/>
      <c r="U72" s="51"/>
      <c r="V72" s="52"/>
      <c r="W72" s="53"/>
    </row>
    <row r="73" spans="2:23" s="48" customFormat="1" ht="14.25">
      <c r="B73" s="59"/>
      <c r="C73" s="59"/>
      <c r="D73" s="59"/>
      <c r="E73" s="320"/>
      <c r="F73" s="59"/>
      <c r="G73" s="59"/>
      <c r="H73" s="59"/>
      <c r="I73" s="59"/>
      <c r="J73" s="59"/>
      <c r="K73" s="59"/>
      <c r="L73" s="132"/>
      <c r="M73" s="132"/>
      <c r="N73" s="132"/>
      <c r="O73" s="59"/>
      <c r="P73" s="132"/>
      <c r="Q73" s="53"/>
      <c r="R73" s="53"/>
      <c r="S73" s="53"/>
      <c r="T73" s="53"/>
      <c r="U73" s="51"/>
      <c r="V73" s="52"/>
      <c r="W73" s="53"/>
    </row>
    <row r="74" spans="2:23" s="48" customFormat="1" ht="14.25">
      <c r="B74" s="59"/>
      <c r="C74" s="59"/>
      <c r="D74" s="59"/>
      <c r="E74" s="320"/>
      <c r="F74" s="59"/>
      <c r="G74" s="59"/>
      <c r="H74" s="59"/>
      <c r="I74" s="59"/>
      <c r="J74" s="59"/>
      <c r="K74" s="59"/>
      <c r="L74" s="132"/>
      <c r="M74" s="132"/>
      <c r="N74" s="132"/>
      <c r="O74" s="59"/>
      <c r="P74" s="132"/>
      <c r="Q74" s="53"/>
      <c r="R74" s="53"/>
      <c r="S74" s="53"/>
      <c r="T74" s="53"/>
      <c r="U74" s="51"/>
      <c r="V74" s="52"/>
      <c r="W74" s="53"/>
    </row>
    <row r="75" spans="2:23" s="48" customFormat="1" ht="14.25">
      <c r="B75" s="59"/>
      <c r="C75" s="59"/>
      <c r="D75" s="59"/>
      <c r="E75" s="320"/>
      <c r="F75" s="59"/>
      <c r="G75" s="59"/>
      <c r="H75" s="59"/>
      <c r="I75" s="59"/>
      <c r="J75" s="59"/>
      <c r="K75" s="59"/>
      <c r="L75" s="132"/>
      <c r="M75" s="132"/>
      <c r="N75" s="132"/>
      <c r="O75" s="59"/>
      <c r="P75" s="132"/>
      <c r="Q75" s="53"/>
      <c r="R75" s="53"/>
      <c r="S75" s="53"/>
      <c r="T75" s="53"/>
      <c r="U75" s="51"/>
      <c r="V75" s="52"/>
      <c r="W75" s="53"/>
    </row>
    <row r="76" spans="2:23" s="48" customFormat="1" ht="14.25">
      <c r="B76" s="59"/>
      <c r="C76" s="59"/>
      <c r="D76" s="59"/>
      <c r="E76" s="320"/>
      <c r="F76" s="59"/>
      <c r="G76" s="59"/>
      <c r="H76" s="59"/>
      <c r="I76" s="59"/>
      <c r="J76" s="59"/>
      <c r="K76" s="59"/>
      <c r="L76" s="132"/>
      <c r="M76" s="132"/>
      <c r="N76" s="132"/>
      <c r="O76" s="59"/>
      <c r="P76" s="132"/>
      <c r="Q76" s="53"/>
      <c r="R76" s="53"/>
      <c r="S76" s="53"/>
      <c r="T76" s="53"/>
      <c r="U76" s="51"/>
      <c r="V76" s="52"/>
      <c r="W76" s="53"/>
    </row>
    <row r="77" spans="2:23" s="48" customFormat="1" ht="14.25">
      <c r="B77" s="59"/>
      <c r="C77" s="59"/>
      <c r="D77" s="59"/>
      <c r="E77" s="320"/>
      <c r="F77" s="59"/>
      <c r="G77" s="59"/>
      <c r="H77" s="59"/>
      <c r="I77" s="59"/>
      <c r="J77" s="59"/>
      <c r="K77" s="59"/>
      <c r="L77" s="132"/>
      <c r="M77" s="132"/>
      <c r="N77" s="132"/>
      <c r="O77" s="59"/>
      <c r="P77" s="132"/>
      <c r="Q77" s="53"/>
      <c r="R77" s="53"/>
      <c r="S77" s="53"/>
      <c r="T77" s="53"/>
      <c r="U77" s="51"/>
      <c r="V77" s="52"/>
      <c r="W77" s="53"/>
    </row>
    <row r="78" spans="2:23" s="48" customFormat="1" ht="14.25">
      <c r="B78" s="59"/>
      <c r="C78" s="59"/>
      <c r="D78" s="59"/>
      <c r="E78" s="320"/>
      <c r="F78" s="59"/>
      <c r="G78" s="59"/>
      <c r="H78" s="59"/>
      <c r="I78" s="59"/>
      <c r="J78" s="59"/>
      <c r="K78" s="59"/>
      <c r="L78" s="132"/>
      <c r="M78" s="132"/>
      <c r="N78" s="132"/>
      <c r="O78" s="59"/>
      <c r="P78" s="132"/>
      <c r="Q78" s="53"/>
      <c r="R78" s="53"/>
      <c r="S78" s="53"/>
      <c r="T78" s="53"/>
      <c r="U78" s="51"/>
      <c r="V78" s="52"/>
      <c r="W78" s="53"/>
    </row>
    <row r="79" spans="2:23" s="48" customFormat="1" ht="14.25">
      <c r="B79" s="59"/>
      <c r="C79" s="59"/>
      <c r="D79" s="59"/>
      <c r="E79" s="320"/>
      <c r="F79" s="59"/>
      <c r="G79" s="59"/>
      <c r="H79" s="59"/>
      <c r="I79" s="59"/>
      <c r="J79" s="59"/>
      <c r="K79" s="59"/>
      <c r="L79" s="132"/>
      <c r="M79" s="132"/>
      <c r="N79" s="132"/>
      <c r="O79" s="59"/>
      <c r="P79" s="132"/>
      <c r="Q79" s="53"/>
      <c r="R79" s="53"/>
      <c r="S79" s="53"/>
      <c r="T79" s="53"/>
      <c r="U79" s="51"/>
      <c r="V79" s="52"/>
      <c r="W79" s="53"/>
    </row>
    <row r="80" spans="2:23" s="48" customFormat="1" ht="14.25">
      <c r="B80" s="59"/>
      <c r="C80" s="59"/>
      <c r="D80" s="59"/>
      <c r="E80" s="320"/>
      <c r="F80" s="59"/>
      <c r="G80" s="59"/>
      <c r="H80" s="59"/>
      <c r="I80" s="59"/>
      <c r="J80" s="59"/>
      <c r="K80" s="59"/>
      <c r="L80" s="132"/>
      <c r="M80" s="132"/>
      <c r="N80" s="132"/>
      <c r="O80" s="59"/>
      <c r="P80" s="132"/>
      <c r="Q80" s="53"/>
      <c r="R80" s="53"/>
      <c r="S80" s="53"/>
      <c r="T80" s="53"/>
      <c r="U80" s="51"/>
      <c r="V80" s="52"/>
      <c r="W80" s="53"/>
    </row>
    <row r="81" spans="2:23" s="48" customFormat="1" ht="14.25">
      <c r="B81" s="59"/>
      <c r="C81" s="59"/>
      <c r="D81" s="59"/>
      <c r="E81" s="320"/>
      <c r="F81" s="59"/>
      <c r="G81" s="59"/>
      <c r="H81" s="59"/>
      <c r="I81" s="59"/>
      <c r="J81" s="59"/>
      <c r="K81" s="59"/>
      <c r="L81" s="132"/>
      <c r="M81" s="132"/>
      <c r="N81" s="132"/>
      <c r="O81" s="59"/>
      <c r="P81" s="132"/>
      <c r="Q81" s="53"/>
      <c r="R81" s="53"/>
      <c r="S81" s="53"/>
      <c r="T81" s="53"/>
      <c r="U81" s="51"/>
      <c r="V81" s="52"/>
      <c r="W81" s="53"/>
    </row>
    <row r="82" spans="2:23" s="48" customFormat="1" ht="14.25">
      <c r="B82" s="59"/>
      <c r="C82" s="59"/>
      <c r="D82" s="59"/>
      <c r="E82" s="320"/>
      <c r="F82" s="59"/>
      <c r="G82" s="59"/>
      <c r="H82" s="59"/>
      <c r="I82" s="59"/>
      <c r="J82" s="59"/>
      <c r="K82" s="59"/>
      <c r="L82" s="132"/>
      <c r="M82" s="132"/>
      <c r="N82" s="132"/>
      <c r="O82" s="59"/>
      <c r="P82" s="132"/>
      <c r="Q82" s="53"/>
      <c r="R82" s="53"/>
      <c r="S82" s="53"/>
      <c r="T82" s="53"/>
      <c r="U82" s="51"/>
      <c r="V82" s="52"/>
      <c r="W82" s="53"/>
    </row>
    <row r="83" spans="2:23" s="48" customFormat="1" ht="14.25">
      <c r="B83" s="59"/>
      <c r="C83" s="59"/>
      <c r="D83" s="59"/>
      <c r="E83" s="320"/>
      <c r="F83" s="59"/>
      <c r="G83" s="59"/>
      <c r="H83" s="59"/>
      <c r="I83" s="59"/>
      <c r="J83" s="59"/>
      <c r="K83" s="59"/>
      <c r="L83" s="132"/>
      <c r="M83" s="132"/>
      <c r="N83" s="132"/>
      <c r="O83" s="59"/>
      <c r="P83" s="132"/>
      <c r="Q83" s="53"/>
      <c r="R83" s="53"/>
      <c r="S83" s="53"/>
      <c r="T83" s="53"/>
      <c r="U83" s="51"/>
      <c r="V83" s="52"/>
      <c r="W83" s="53"/>
    </row>
    <row r="84" spans="2:23" s="48" customFormat="1" ht="14.25">
      <c r="B84" s="59"/>
      <c r="C84" s="59"/>
      <c r="D84" s="59"/>
      <c r="E84" s="320"/>
      <c r="F84" s="59"/>
      <c r="G84" s="59"/>
      <c r="H84" s="59"/>
      <c r="I84" s="59"/>
      <c r="J84" s="59"/>
      <c r="K84" s="59"/>
      <c r="L84" s="132"/>
      <c r="M84" s="132"/>
      <c r="N84" s="132"/>
      <c r="O84" s="59"/>
      <c r="P84" s="132"/>
      <c r="Q84" s="53"/>
      <c r="R84" s="53"/>
      <c r="S84" s="53"/>
      <c r="T84" s="53"/>
      <c r="U84" s="51"/>
      <c r="V84" s="52"/>
      <c r="W84" s="53"/>
    </row>
    <row r="85" spans="2:23" s="48" customFormat="1" ht="14.25">
      <c r="B85" s="59"/>
      <c r="C85" s="59"/>
      <c r="D85" s="59"/>
      <c r="E85" s="320"/>
      <c r="F85" s="59"/>
      <c r="G85" s="59"/>
      <c r="H85" s="59"/>
      <c r="I85" s="59"/>
      <c r="J85" s="59"/>
      <c r="K85" s="59"/>
      <c r="L85" s="132"/>
      <c r="M85" s="132"/>
      <c r="N85" s="132"/>
      <c r="O85" s="59"/>
      <c r="P85" s="132"/>
      <c r="Q85" s="53"/>
      <c r="R85" s="53"/>
      <c r="S85" s="53"/>
      <c r="T85" s="53"/>
      <c r="U85" s="51"/>
      <c r="V85" s="52"/>
      <c r="W85" s="53"/>
    </row>
    <row r="86" spans="2:23" s="48" customFormat="1" ht="14.25">
      <c r="B86" s="59"/>
      <c r="C86" s="59"/>
      <c r="D86" s="59"/>
      <c r="E86" s="320"/>
      <c r="F86" s="59"/>
      <c r="G86" s="59"/>
      <c r="H86" s="59"/>
      <c r="I86" s="59"/>
      <c r="J86" s="59"/>
      <c r="K86" s="59"/>
      <c r="L86" s="132"/>
      <c r="M86" s="132"/>
      <c r="N86" s="132"/>
      <c r="O86" s="59"/>
      <c r="P86" s="132"/>
      <c r="Q86" s="53"/>
      <c r="R86" s="53"/>
      <c r="S86" s="53"/>
      <c r="T86" s="53"/>
      <c r="U86" s="51"/>
      <c r="V86" s="52"/>
      <c r="W86" s="53"/>
    </row>
    <row r="87" spans="2:23" s="48" customFormat="1" ht="14.25">
      <c r="B87" s="59"/>
      <c r="C87" s="59"/>
      <c r="D87" s="59"/>
      <c r="E87" s="320"/>
      <c r="F87" s="59"/>
      <c r="G87" s="59"/>
      <c r="H87" s="59"/>
      <c r="I87" s="59"/>
      <c r="J87" s="59"/>
      <c r="K87" s="59"/>
      <c r="L87" s="132"/>
      <c r="M87" s="132"/>
      <c r="N87" s="132"/>
      <c r="O87" s="59"/>
      <c r="P87" s="132"/>
      <c r="Q87" s="53"/>
      <c r="R87" s="53"/>
      <c r="S87" s="53"/>
      <c r="T87" s="53"/>
      <c r="U87" s="51"/>
      <c r="V87" s="52"/>
      <c r="W87" s="53"/>
    </row>
    <row r="88" spans="2:23" s="48" customFormat="1" ht="14.25">
      <c r="B88" s="59"/>
      <c r="C88" s="59"/>
      <c r="D88" s="59"/>
      <c r="E88" s="320"/>
      <c r="F88" s="59"/>
      <c r="G88" s="59"/>
      <c r="H88" s="59"/>
      <c r="I88" s="59"/>
      <c r="J88" s="59"/>
      <c r="K88" s="59"/>
      <c r="L88" s="132"/>
      <c r="M88" s="132"/>
      <c r="N88" s="132"/>
      <c r="O88" s="59"/>
      <c r="P88" s="132"/>
      <c r="Q88" s="53"/>
      <c r="R88" s="53"/>
      <c r="S88" s="53"/>
      <c r="T88" s="53"/>
      <c r="U88" s="51"/>
      <c r="V88" s="52"/>
      <c r="W88" s="53"/>
    </row>
    <row r="89" spans="2:23" s="48" customFormat="1" ht="14.25">
      <c r="B89" s="59"/>
      <c r="C89" s="59"/>
      <c r="D89" s="59"/>
      <c r="E89" s="320"/>
      <c r="F89" s="59"/>
      <c r="G89" s="59"/>
      <c r="H89" s="59"/>
      <c r="I89" s="59"/>
      <c r="J89" s="59"/>
      <c r="K89" s="59"/>
      <c r="L89" s="132"/>
      <c r="M89" s="132"/>
      <c r="N89" s="132"/>
      <c r="O89" s="59"/>
      <c r="P89" s="132"/>
      <c r="Q89" s="53"/>
      <c r="R89" s="53"/>
      <c r="S89" s="53"/>
      <c r="T89" s="53"/>
      <c r="U89" s="51"/>
      <c r="V89" s="52"/>
      <c r="W89" s="53"/>
    </row>
    <row r="90" spans="2:23" s="48" customFormat="1" ht="14.25">
      <c r="B90" s="59"/>
      <c r="C90" s="59"/>
      <c r="D90" s="59"/>
      <c r="E90" s="320"/>
      <c r="F90" s="59"/>
      <c r="G90" s="59"/>
      <c r="H90" s="59"/>
      <c r="I90" s="59"/>
      <c r="J90" s="59"/>
      <c r="K90" s="59"/>
      <c r="L90" s="132"/>
      <c r="M90" s="132"/>
      <c r="N90" s="132"/>
      <c r="O90" s="59"/>
      <c r="P90" s="132"/>
      <c r="Q90" s="53"/>
      <c r="R90" s="53"/>
      <c r="S90" s="53"/>
      <c r="T90" s="53"/>
      <c r="U90" s="51"/>
      <c r="V90" s="52"/>
      <c r="W90" s="53"/>
    </row>
    <row r="91" spans="2:23" s="48" customFormat="1" ht="14.25">
      <c r="B91" s="59"/>
      <c r="C91" s="59"/>
      <c r="D91" s="59"/>
      <c r="E91" s="320"/>
      <c r="F91" s="59"/>
      <c r="G91" s="59"/>
      <c r="H91" s="59"/>
      <c r="I91" s="59"/>
      <c r="J91" s="59"/>
      <c r="K91" s="59"/>
      <c r="L91" s="132"/>
      <c r="M91" s="132"/>
      <c r="N91" s="132"/>
      <c r="O91" s="59"/>
      <c r="P91" s="132"/>
      <c r="Q91" s="53"/>
      <c r="R91" s="53"/>
      <c r="S91" s="53"/>
      <c r="T91" s="53"/>
      <c r="U91" s="51"/>
      <c r="V91" s="52"/>
      <c r="W91" s="53"/>
    </row>
    <row r="92" spans="2:23" s="48" customFormat="1" ht="14.25">
      <c r="B92" s="59"/>
      <c r="C92" s="59"/>
      <c r="D92" s="59"/>
      <c r="E92" s="320"/>
      <c r="F92" s="59"/>
      <c r="G92" s="59"/>
      <c r="H92" s="59"/>
      <c r="I92" s="59"/>
      <c r="J92" s="59"/>
      <c r="K92" s="59"/>
      <c r="L92" s="132"/>
      <c r="M92" s="132"/>
      <c r="N92" s="132"/>
      <c r="O92" s="59"/>
      <c r="P92" s="132"/>
      <c r="Q92" s="53"/>
      <c r="R92" s="53"/>
      <c r="S92" s="53"/>
      <c r="T92" s="53"/>
      <c r="U92" s="51"/>
      <c r="V92" s="52"/>
      <c r="W92" s="53"/>
    </row>
    <row r="93" spans="2:23" s="48" customFormat="1" ht="14.25">
      <c r="B93" s="59"/>
      <c r="C93" s="59"/>
      <c r="D93" s="59"/>
      <c r="E93" s="320"/>
      <c r="F93" s="59"/>
      <c r="G93" s="59"/>
      <c r="H93" s="59"/>
      <c r="I93" s="59"/>
      <c r="J93" s="59"/>
      <c r="K93" s="59"/>
      <c r="L93" s="132"/>
      <c r="M93" s="132"/>
      <c r="N93" s="132"/>
      <c r="O93" s="59"/>
      <c r="P93" s="132"/>
      <c r="Q93" s="53"/>
      <c r="R93" s="53"/>
      <c r="S93" s="53"/>
      <c r="T93" s="53"/>
      <c r="U93" s="51"/>
      <c r="V93" s="52"/>
      <c r="W93" s="53"/>
    </row>
    <row r="94" spans="2:23" s="48" customFormat="1" ht="14.25">
      <c r="B94" s="59"/>
      <c r="C94" s="59"/>
      <c r="D94" s="59"/>
      <c r="E94" s="320"/>
      <c r="F94" s="59"/>
      <c r="G94" s="59"/>
      <c r="H94" s="59"/>
      <c r="I94" s="59"/>
      <c r="J94" s="59"/>
      <c r="K94" s="59"/>
      <c r="L94" s="132"/>
      <c r="M94" s="132"/>
      <c r="N94" s="132"/>
      <c r="O94" s="59"/>
      <c r="P94" s="132"/>
      <c r="Q94" s="53"/>
      <c r="R94" s="53"/>
      <c r="S94" s="53"/>
      <c r="T94" s="53"/>
      <c r="U94" s="51"/>
      <c r="V94" s="52"/>
      <c r="W94" s="53"/>
    </row>
    <row r="95" spans="2:23" s="48" customFormat="1" ht="14.25">
      <c r="B95" s="59"/>
      <c r="C95" s="59"/>
      <c r="D95" s="59"/>
      <c r="E95" s="320"/>
      <c r="F95" s="59"/>
      <c r="G95" s="59"/>
      <c r="H95" s="59"/>
      <c r="I95" s="59"/>
      <c r="J95" s="59"/>
      <c r="K95" s="59"/>
      <c r="L95" s="132"/>
      <c r="M95" s="132"/>
      <c r="N95" s="132"/>
      <c r="O95" s="59"/>
      <c r="P95" s="132"/>
      <c r="Q95" s="53"/>
      <c r="R95" s="53"/>
      <c r="S95" s="53"/>
      <c r="T95" s="53"/>
      <c r="U95" s="51"/>
      <c r="V95" s="52"/>
      <c r="W95" s="53"/>
    </row>
    <row r="96" spans="2:23" s="48" customFormat="1" ht="14.25">
      <c r="B96" s="59"/>
      <c r="C96" s="59"/>
      <c r="D96" s="59"/>
      <c r="E96" s="320"/>
      <c r="F96" s="59"/>
      <c r="G96" s="59"/>
      <c r="H96" s="59"/>
      <c r="I96" s="59"/>
      <c r="J96" s="59"/>
      <c r="K96" s="59"/>
      <c r="L96" s="132"/>
      <c r="M96" s="132"/>
      <c r="N96" s="132"/>
      <c r="O96" s="59"/>
      <c r="P96" s="132"/>
      <c r="Q96" s="53"/>
      <c r="R96" s="53"/>
      <c r="S96" s="53"/>
      <c r="T96" s="53"/>
      <c r="U96" s="51"/>
      <c r="V96" s="52"/>
      <c r="W96" s="53"/>
    </row>
    <row r="97" spans="2:23" s="48" customFormat="1" ht="14.25">
      <c r="B97" s="59"/>
      <c r="C97" s="59"/>
      <c r="D97" s="59"/>
      <c r="E97" s="320"/>
      <c r="F97" s="59"/>
      <c r="G97" s="59"/>
      <c r="H97" s="59"/>
      <c r="I97" s="59"/>
      <c r="J97" s="59"/>
      <c r="K97" s="59"/>
      <c r="L97" s="132"/>
      <c r="M97" s="132"/>
      <c r="N97" s="132"/>
      <c r="O97" s="59"/>
      <c r="P97" s="132"/>
      <c r="Q97" s="53"/>
      <c r="R97" s="53"/>
      <c r="S97" s="53"/>
      <c r="T97" s="53"/>
      <c r="U97" s="51"/>
      <c r="V97" s="52"/>
      <c r="W97" s="53"/>
    </row>
    <row r="98" spans="2:23" s="48" customFormat="1" ht="14.25">
      <c r="B98" s="59"/>
      <c r="C98" s="59"/>
      <c r="D98" s="59"/>
      <c r="E98" s="320"/>
      <c r="F98" s="59"/>
      <c r="G98" s="59"/>
      <c r="H98" s="59"/>
      <c r="I98" s="59"/>
      <c r="J98" s="59"/>
      <c r="K98" s="59"/>
      <c r="L98" s="132"/>
      <c r="M98" s="132"/>
      <c r="N98" s="132"/>
      <c r="O98" s="59"/>
      <c r="P98" s="132"/>
      <c r="Q98" s="53"/>
      <c r="R98" s="53"/>
      <c r="S98" s="53"/>
      <c r="T98" s="53"/>
      <c r="U98" s="51"/>
      <c r="V98" s="52"/>
      <c r="W98" s="53"/>
    </row>
    <row r="99" spans="2:23" s="48" customFormat="1" ht="14.25">
      <c r="B99" s="59"/>
      <c r="C99" s="59"/>
      <c r="D99" s="59"/>
      <c r="E99" s="320"/>
      <c r="F99" s="59"/>
      <c r="G99" s="59"/>
      <c r="H99" s="59"/>
      <c r="I99" s="59"/>
      <c r="J99" s="59"/>
      <c r="K99" s="59"/>
      <c r="L99" s="132"/>
      <c r="M99" s="132"/>
      <c r="N99" s="132"/>
      <c r="O99" s="59"/>
      <c r="P99" s="132"/>
      <c r="Q99" s="53"/>
      <c r="R99" s="53"/>
      <c r="S99" s="53"/>
      <c r="T99" s="53"/>
      <c r="U99" s="51"/>
      <c r="V99" s="52"/>
      <c r="W99" s="53"/>
    </row>
    <row r="100" spans="2:23" s="48" customFormat="1" ht="14.25">
      <c r="B100" s="59"/>
      <c r="C100" s="59"/>
      <c r="D100" s="59"/>
      <c r="E100" s="320"/>
      <c r="F100" s="59"/>
      <c r="G100" s="59"/>
      <c r="H100" s="59"/>
      <c r="I100" s="59"/>
      <c r="J100" s="59"/>
      <c r="K100" s="59"/>
      <c r="L100" s="132"/>
      <c r="M100" s="132"/>
      <c r="N100" s="132"/>
      <c r="O100" s="59"/>
      <c r="P100" s="132"/>
      <c r="Q100" s="53"/>
      <c r="R100" s="53"/>
      <c r="S100" s="53"/>
      <c r="T100" s="53"/>
      <c r="U100" s="51"/>
      <c r="V100" s="52"/>
      <c r="W100" s="53"/>
    </row>
    <row r="101" spans="2:23" s="48" customFormat="1" ht="14.25">
      <c r="B101" s="59"/>
      <c r="C101" s="59"/>
      <c r="D101" s="59"/>
      <c r="E101" s="320"/>
      <c r="F101" s="59"/>
      <c r="G101" s="59"/>
      <c r="H101" s="59"/>
      <c r="I101" s="59"/>
      <c r="J101" s="59"/>
      <c r="K101" s="59"/>
      <c r="L101" s="132"/>
      <c r="M101" s="132"/>
      <c r="N101" s="132"/>
      <c r="O101" s="59"/>
      <c r="P101" s="132"/>
      <c r="Q101" s="53"/>
      <c r="R101" s="53"/>
      <c r="S101" s="53"/>
      <c r="T101" s="53"/>
      <c r="U101" s="51"/>
      <c r="V101" s="52"/>
      <c r="W101" s="53"/>
    </row>
    <row r="102" spans="2:23" s="48" customFormat="1" ht="14.25">
      <c r="B102" s="59"/>
      <c r="C102" s="59"/>
      <c r="D102" s="59"/>
      <c r="E102" s="320"/>
      <c r="F102" s="59"/>
      <c r="G102" s="59"/>
      <c r="H102" s="59"/>
      <c r="I102" s="59"/>
      <c r="J102" s="59"/>
      <c r="K102" s="59"/>
      <c r="L102" s="132"/>
      <c r="M102" s="132"/>
      <c r="N102" s="132"/>
      <c r="O102" s="59"/>
      <c r="P102" s="132"/>
      <c r="Q102" s="53"/>
      <c r="R102" s="53"/>
      <c r="S102" s="53"/>
      <c r="T102" s="53"/>
      <c r="U102" s="51"/>
      <c r="V102" s="52"/>
      <c r="W102" s="53"/>
    </row>
    <row r="103" spans="2:23" s="48" customFormat="1" ht="14.25">
      <c r="B103" s="59"/>
      <c r="C103" s="59"/>
      <c r="D103" s="59"/>
      <c r="E103" s="320"/>
      <c r="F103" s="59"/>
      <c r="G103" s="59"/>
      <c r="H103" s="59"/>
      <c r="I103" s="59"/>
      <c r="J103" s="59"/>
      <c r="K103" s="59"/>
      <c r="L103" s="132"/>
      <c r="M103" s="132"/>
      <c r="N103" s="132"/>
      <c r="O103" s="59"/>
      <c r="P103" s="132"/>
      <c r="Q103" s="53"/>
      <c r="R103" s="53"/>
      <c r="S103" s="53"/>
      <c r="T103" s="53"/>
      <c r="U103" s="51"/>
      <c r="V103" s="52"/>
      <c r="W103" s="53"/>
    </row>
    <row r="104" spans="2:23" s="48" customFormat="1" ht="14.25">
      <c r="B104" s="59"/>
      <c r="C104" s="59"/>
      <c r="D104" s="59"/>
      <c r="E104" s="320"/>
      <c r="F104" s="59"/>
      <c r="G104" s="59"/>
      <c r="H104" s="59"/>
      <c r="I104" s="59"/>
      <c r="J104" s="59"/>
      <c r="K104" s="59"/>
      <c r="L104" s="132"/>
      <c r="M104" s="132"/>
      <c r="N104" s="132"/>
      <c r="O104" s="59"/>
      <c r="P104" s="132"/>
      <c r="Q104" s="53"/>
      <c r="R104" s="53"/>
      <c r="S104" s="53"/>
      <c r="T104" s="53"/>
      <c r="U104" s="51"/>
      <c r="V104" s="52"/>
      <c r="W104" s="53"/>
    </row>
    <row r="105" spans="2:23" s="48" customFormat="1" ht="14.25">
      <c r="B105" s="59"/>
      <c r="C105" s="59"/>
      <c r="D105" s="59"/>
      <c r="E105" s="320"/>
      <c r="F105" s="59"/>
      <c r="G105" s="59"/>
      <c r="H105" s="59"/>
      <c r="I105" s="59"/>
      <c r="J105" s="59"/>
      <c r="K105" s="59"/>
      <c r="L105" s="132"/>
      <c r="M105" s="132"/>
      <c r="N105" s="132"/>
      <c r="O105" s="59"/>
      <c r="P105" s="132"/>
      <c r="Q105" s="53"/>
      <c r="R105" s="53"/>
      <c r="S105" s="53"/>
      <c r="T105" s="53"/>
      <c r="U105" s="51"/>
      <c r="V105" s="52"/>
      <c r="W105" s="53"/>
    </row>
    <row r="106" spans="2:23" s="48" customFormat="1" ht="14.25">
      <c r="B106" s="59"/>
      <c r="C106" s="59"/>
      <c r="D106" s="59"/>
      <c r="E106" s="320"/>
      <c r="F106" s="59"/>
      <c r="G106" s="59"/>
      <c r="H106" s="59"/>
      <c r="I106" s="59"/>
      <c r="J106" s="59"/>
      <c r="K106" s="59"/>
      <c r="L106" s="132"/>
      <c r="M106" s="132"/>
      <c r="N106" s="132"/>
      <c r="O106" s="59"/>
      <c r="P106" s="132"/>
      <c r="Q106" s="53"/>
      <c r="R106" s="53"/>
      <c r="S106" s="53"/>
      <c r="T106" s="53"/>
      <c r="U106" s="51"/>
      <c r="V106" s="52"/>
      <c r="W106" s="53"/>
    </row>
    <row r="107" spans="2:23" s="48" customFormat="1" ht="14.25">
      <c r="B107" s="59"/>
      <c r="C107" s="59"/>
      <c r="D107" s="59"/>
      <c r="E107" s="320"/>
      <c r="F107" s="59"/>
      <c r="G107" s="59"/>
      <c r="H107" s="59"/>
      <c r="I107" s="59"/>
      <c r="J107" s="59"/>
      <c r="K107" s="59"/>
      <c r="L107" s="132"/>
      <c r="M107" s="132"/>
      <c r="N107" s="132"/>
      <c r="O107" s="59"/>
      <c r="P107" s="132"/>
      <c r="Q107" s="53"/>
      <c r="R107" s="53"/>
      <c r="S107" s="53"/>
      <c r="T107" s="53"/>
      <c r="U107" s="51"/>
      <c r="V107" s="52"/>
      <c r="W107" s="53"/>
    </row>
    <row r="108" spans="2:23" s="48" customFormat="1" ht="14.25">
      <c r="B108" s="59"/>
      <c r="C108" s="59"/>
      <c r="D108" s="59"/>
      <c r="E108" s="320"/>
      <c r="F108" s="59"/>
      <c r="G108" s="59"/>
      <c r="H108" s="59"/>
      <c r="I108" s="59"/>
      <c r="J108" s="59"/>
      <c r="K108" s="59"/>
      <c r="L108" s="132"/>
      <c r="M108" s="132"/>
      <c r="N108" s="132"/>
      <c r="O108" s="59"/>
      <c r="P108" s="132"/>
      <c r="Q108" s="53"/>
      <c r="R108" s="53"/>
      <c r="S108" s="53"/>
      <c r="T108" s="53"/>
      <c r="U108" s="51"/>
      <c r="V108" s="52"/>
      <c r="W108" s="53"/>
    </row>
    <row r="109" spans="2:23" s="48" customFormat="1" ht="14.25">
      <c r="B109" s="59"/>
      <c r="C109" s="59"/>
      <c r="D109" s="59"/>
      <c r="E109" s="320"/>
      <c r="F109" s="59"/>
      <c r="G109" s="59"/>
      <c r="H109" s="59"/>
      <c r="I109" s="59"/>
      <c r="J109" s="59"/>
      <c r="K109" s="59"/>
      <c r="L109" s="132"/>
      <c r="M109" s="132"/>
      <c r="N109" s="132"/>
      <c r="O109" s="59"/>
      <c r="P109" s="132"/>
      <c r="Q109" s="53"/>
      <c r="R109" s="53"/>
      <c r="S109" s="53"/>
      <c r="T109" s="53"/>
      <c r="U109" s="51"/>
      <c r="V109" s="52"/>
      <c r="W109" s="53"/>
    </row>
    <row r="110" spans="2:23" s="48" customFormat="1" ht="14.25">
      <c r="B110" s="59"/>
      <c r="C110" s="59"/>
      <c r="D110" s="59"/>
      <c r="E110" s="320"/>
      <c r="F110" s="59"/>
      <c r="G110" s="59"/>
      <c r="H110" s="59"/>
      <c r="I110" s="59"/>
      <c r="J110" s="59"/>
      <c r="K110" s="59"/>
      <c r="L110" s="132"/>
      <c r="M110" s="132"/>
      <c r="N110" s="132"/>
      <c r="O110" s="59"/>
      <c r="P110" s="132"/>
      <c r="Q110" s="53"/>
      <c r="R110" s="53"/>
      <c r="S110" s="53"/>
      <c r="T110" s="53"/>
      <c r="U110" s="51"/>
      <c r="V110" s="52"/>
      <c r="W110" s="53"/>
    </row>
    <row r="111" spans="2:23" s="48" customFormat="1" ht="14.25">
      <c r="B111" s="59"/>
      <c r="C111" s="59"/>
      <c r="D111" s="59"/>
      <c r="E111" s="320"/>
      <c r="F111" s="59"/>
      <c r="G111" s="59"/>
      <c r="H111" s="59"/>
      <c r="I111" s="59"/>
      <c r="J111" s="59"/>
      <c r="K111" s="59"/>
      <c r="L111" s="132"/>
      <c r="M111" s="132"/>
      <c r="N111" s="132"/>
      <c r="O111" s="59"/>
      <c r="P111" s="132"/>
      <c r="Q111" s="53"/>
      <c r="R111" s="53"/>
      <c r="S111" s="53"/>
      <c r="T111" s="53"/>
      <c r="U111" s="51"/>
      <c r="V111" s="52"/>
      <c r="W111" s="53"/>
    </row>
    <row r="112" spans="2:23" s="48" customFormat="1" ht="14.25">
      <c r="B112" s="59"/>
      <c r="C112" s="59"/>
      <c r="D112" s="59"/>
      <c r="E112" s="320"/>
      <c r="F112" s="59"/>
      <c r="G112" s="59"/>
      <c r="H112" s="59"/>
      <c r="I112" s="59"/>
      <c r="J112" s="59"/>
      <c r="K112" s="59"/>
      <c r="L112" s="132"/>
      <c r="M112" s="132"/>
      <c r="N112" s="132"/>
      <c r="O112" s="59"/>
      <c r="P112" s="132"/>
      <c r="Q112" s="53"/>
      <c r="R112" s="53"/>
      <c r="S112" s="53"/>
      <c r="T112" s="53"/>
      <c r="U112" s="51"/>
      <c r="V112" s="52"/>
      <c r="W112" s="53"/>
    </row>
    <row r="113" spans="2:23" s="48" customFormat="1" ht="14.25">
      <c r="B113" s="59"/>
      <c r="C113" s="59"/>
      <c r="D113" s="59"/>
      <c r="E113" s="320"/>
      <c r="F113" s="59"/>
      <c r="G113" s="59"/>
      <c r="H113" s="59"/>
      <c r="I113" s="59"/>
      <c r="J113" s="59"/>
      <c r="K113" s="59"/>
      <c r="L113" s="132"/>
      <c r="M113" s="132"/>
      <c r="N113" s="132"/>
      <c r="O113" s="59"/>
      <c r="P113" s="132"/>
      <c r="Q113" s="53"/>
      <c r="R113" s="53"/>
      <c r="S113" s="53"/>
      <c r="T113" s="53"/>
      <c r="U113" s="51"/>
      <c r="V113" s="52"/>
      <c r="W113" s="53"/>
    </row>
    <row r="114" spans="2:23" s="48" customFormat="1" ht="14.25">
      <c r="B114" s="59"/>
      <c r="C114" s="59"/>
      <c r="D114" s="59"/>
      <c r="E114" s="320"/>
      <c r="F114" s="59"/>
      <c r="G114" s="59"/>
      <c r="H114" s="59"/>
      <c r="I114" s="59"/>
      <c r="J114" s="59"/>
      <c r="K114" s="59"/>
      <c r="L114" s="132"/>
      <c r="M114" s="132"/>
      <c r="N114" s="132"/>
      <c r="O114" s="59"/>
      <c r="P114" s="132"/>
      <c r="Q114" s="53"/>
      <c r="R114" s="53"/>
      <c r="S114" s="53"/>
      <c r="T114" s="53"/>
      <c r="U114" s="51"/>
      <c r="V114" s="52"/>
      <c r="W114" s="53"/>
    </row>
    <row r="115" spans="2:23" s="48" customFormat="1" ht="14.25">
      <c r="B115" s="59"/>
      <c r="C115" s="59"/>
      <c r="D115" s="59"/>
      <c r="E115" s="320"/>
      <c r="F115" s="59"/>
      <c r="G115" s="59"/>
      <c r="H115" s="59"/>
      <c r="I115" s="59"/>
      <c r="J115" s="59"/>
      <c r="K115" s="59"/>
      <c r="L115" s="132"/>
      <c r="M115" s="132"/>
      <c r="N115" s="132"/>
      <c r="O115" s="59"/>
      <c r="P115" s="132"/>
      <c r="Q115" s="53"/>
      <c r="R115" s="53"/>
      <c r="S115" s="53"/>
      <c r="T115" s="53"/>
      <c r="U115" s="51"/>
      <c r="V115" s="52"/>
      <c r="W115" s="53"/>
    </row>
    <row r="116" spans="2:23" s="48" customFormat="1" ht="14.25">
      <c r="B116" s="59"/>
      <c r="C116" s="59"/>
      <c r="D116" s="59"/>
      <c r="E116" s="320"/>
      <c r="F116" s="59"/>
      <c r="G116" s="59"/>
      <c r="H116" s="59"/>
      <c r="I116" s="59"/>
      <c r="J116" s="59"/>
      <c r="K116" s="59"/>
      <c r="L116" s="132"/>
      <c r="M116" s="132"/>
      <c r="N116" s="132"/>
      <c r="O116" s="59"/>
      <c r="P116" s="132"/>
      <c r="Q116" s="53"/>
      <c r="R116" s="53"/>
      <c r="S116" s="53"/>
      <c r="T116" s="53"/>
      <c r="U116" s="51"/>
      <c r="V116" s="52"/>
      <c r="W116" s="53"/>
    </row>
    <row r="117" spans="2:23" s="48" customFormat="1" ht="14.25">
      <c r="B117" s="59"/>
      <c r="C117" s="59"/>
      <c r="D117" s="59"/>
      <c r="E117" s="320"/>
      <c r="F117" s="59"/>
      <c r="G117" s="59"/>
      <c r="H117" s="59"/>
      <c r="I117" s="59"/>
      <c r="J117" s="59"/>
      <c r="K117" s="59"/>
      <c r="L117" s="132"/>
      <c r="M117" s="132"/>
      <c r="N117" s="132"/>
      <c r="O117" s="59"/>
      <c r="P117" s="132"/>
      <c r="Q117" s="53"/>
      <c r="R117" s="53"/>
      <c r="S117" s="53"/>
      <c r="T117" s="53"/>
      <c r="U117" s="51"/>
      <c r="V117" s="52"/>
      <c r="W117" s="53"/>
    </row>
    <row r="118" spans="2:23" s="48" customFormat="1" ht="14.25">
      <c r="B118" s="59"/>
      <c r="C118" s="59"/>
      <c r="D118" s="59"/>
      <c r="E118" s="320"/>
      <c r="F118" s="59"/>
      <c r="G118" s="59"/>
      <c r="H118" s="59"/>
      <c r="I118" s="59"/>
      <c r="J118" s="59"/>
      <c r="K118" s="59"/>
      <c r="L118" s="132"/>
      <c r="M118" s="132"/>
      <c r="N118" s="132"/>
      <c r="O118" s="59"/>
      <c r="P118" s="132"/>
      <c r="Q118" s="53"/>
      <c r="R118" s="53"/>
      <c r="S118" s="53"/>
      <c r="T118" s="53"/>
      <c r="U118" s="51"/>
      <c r="V118" s="52"/>
      <c r="W118" s="53"/>
    </row>
    <row r="119" spans="2:23" s="48" customFormat="1" ht="14.25">
      <c r="B119" s="59"/>
      <c r="C119" s="59"/>
      <c r="D119" s="59"/>
      <c r="E119" s="320"/>
      <c r="F119" s="59"/>
      <c r="G119" s="59"/>
      <c r="H119" s="59"/>
      <c r="I119" s="59"/>
      <c r="J119" s="59"/>
      <c r="K119" s="59"/>
      <c r="L119" s="132"/>
      <c r="M119" s="132"/>
      <c r="N119" s="132"/>
      <c r="O119" s="59"/>
      <c r="P119" s="132"/>
      <c r="Q119" s="53"/>
      <c r="R119" s="53"/>
      <c r="S119" s="53"/>
      <c r="T119" s="53"/>
      <c r="U119" s="51"/>
      <c r="V119" s="52"/>
      <c r="W119" s="53"/>
    </row>
    <row r="120" spans="2:23" s="48" customFormat="1" ht="14.25">
      <c r="B120" s="59"/>
      <c r="C120" s="59"/>
      <c r="D120" s="59"/>
      <c r="E120" s="320"/>
      <c r="F120" s="59"/>
      <c r="G120" s="59"/>
      <c r="H120" s="59"/>
      <c r="I120" s="59"/>
      <c r="J120" s="59"/>
      <c r="K120" s="59"/>
      <c r="L120" s="132"/>
      <c r="M120" s="132"/>
      <c r="N120" s="132"/>
      <c r="O120" s="59"/>
      <c r="P120" s="132"/>
      <c r="Q120" s="53"/>
      <c r="R120" s="53"/>
      <c r="S120" s="53"/>
      <c r="T120" s="53"/>
      <c r="U120" s="51"/>
      <c r="V120" s="52"/>
      <c r="W120" s="53"/>
    </row>
    <row r="121" spans="2:23" s="48" customFormat="1" ht="14.25">
      <c r="B121" s="59"/>
      <c r="C121" s="59"/>
      <c r="D121" s="59"/>
      <c r="E121" s="320"/>
      <c r="F121" s="59"/>
      <c r="G121" s="59"/>
      <c r="H121" s="59"/>
      <c r="I121" s="59"/>
      <c r="J121" s="59"/>
      <c r="K121" s="59"/>
      <c r="L121" s="132"/>
      <c r="M121" s="132"/>
      <c r="N121" s="132"/>
      <c r="O121" s="59"/>
      <c r="P121" s="132"/>
      <c r="Q121" s="53"/>
      <c r="R121" s="53"/>
      <c r="S121" s="53"/>
      <c r="T121" s="53"/>
      <c r="U121" s="51"/>
      <c r="V121" s="52"/>
      <c r="W121" s="53"/>
    </row>
    <row r="122" spans="2:23" s="48" customFormat="1" ht="14.25">
      <c r="B122" s="59"/>
      <c r="C122" s="59"/>
      <c r="D122" s="59"/>
      <c r="E122" s="320"/>
      <c r="F122" s="59"/>
      <c r="G122" s="59"/>
      <c r="H122" s="59"/>
      <c r="I122" s="59"/>
      <c r="J122" s="59"/>
      <c r="K122" s="59"/>
      <c r="L122" s="132"/>
      <c r="M122" s="132"/>
      <c r="N122" s="132"/>
      <c r="O122" s="59"/>
      <c r="P122" s="132"/>
      <c r="Q122" s="53"/>
      <c r="R122" s="53"/>
      <c r="S122" s="53"/>
      <c r="T122" s="53"/>
      <c r="U122" s="51"/>
      <c r="V122" s="52"/>
      <c r="W122" s="53"/>
    </row>
    <row r="123" spans="2:23" s="48" customFormat="1" ht="14.25">
      <c r="B123" s="59"/>
      <c r="C123" s="59"/>
      <c r="D123" s="59"/>
      <c r="E123" s="320"/>
      <c r="F123" s="59"/>
      <c r="G123" s="59"/>
      <c r="H123" s="59"/>
      <c r="I123" s="59"/>
      <c r="J123" s="59"/>
      <c r="K123" s="59"/>
      <c r="L123" s="132"/>
      <c r="M123" s="132"/>
      <c r="N123" s="132"/>
      <c r="O123" s="59"/>
      <c r="P123" s="132"/>
      <c r="Q123" s="53"/>
      <c r="R123" s="53"/>
      <c r="S123" s="53"/>
      <c r="T123" s="53"/>
      <c r="U123" s="51"/>
      <c r="V123" s="52"/>
      <c r="W123" s="53"/>
    </row>
    <row r="124" spans="2:23" s="48" customFormat="1" ht="14.25">
      <c r="B124" s="59"/>
      <c r="C124" s="59"/>
      <c r="D124" s="59"/>
      <c r="E124" s="320"/>
      <c r="F124" s="59"/>
      <c r="G124" s="59"/>
      <c r="H124" s="59"/>
      <c r="I124" s="59"/>
      <c r="J124" s="59"/>
      <c r="K124" s="59"/>
      <c r="L124" s="132"/>
      <c r="M124" s="132"/>
      <c r="N124" s="132"/>
      <c r="O124" s="59"/>
      <c r="P124" s="132"/>
      <c r="Q124" s="53"/>
      <c r="R124" s="53"/>
      <c r="S124" s="53"/>
      <c r="T124" s="53"/>
      <c r="U124" s="51"/>
      <c r="V124" s="52"/>
      <c r="W124" s="53"/>
    </row>
    <row r="125" spans="2:23" s="48" customFormat="1" ht="14.25">
      <c r="B125" s="59"/>
      <c r="C125" s="59"/>
      <c r="D125" s="59"/>
      <c r="E125" s="320"/>
      <c r="F125" s="59"/>
      <c r="G125" s="59"/>
      <c r="H125" s="59"/>
      <c r="I125" s="59"/>
      <c r="J125" s="59"/>
      <c r="K125" s="59"/>
      <c r="L125" s="132"/>
      <c r="M125" s="132"/>
      <c r="N125" s="132"/>
      <c r="O125" s="59"/>
      <c r="P125" s="132"/>
      <c r="Q125" s="53"/>
      <c r="R125" s="53"/>
      <c r="S125" s="53"/>
      <c r="T125" s="53"/>
      <c r="U125" s="51"/>
      <c r="V125" s="52"/>
      <c r="W125" s="53"/>
    </row>
    <row r="126" spans="2:23" s="48" customFormat="1" ht="14.25">
      <c r="B126" s="59"/>
      <c r="C126" s="59"/>
      <c r="D126" s="59"/>
      <c r="E126" s="320"/>
      <c r="F126" s="59"/>
      <c r="G126" s="59"/>
      <c r="H126" s="59"/>
      <c r="I126" s="59"/>
      <c r="J126" s="59"/>
      <c r="K126" s="59"/>
      <c r="L126" s="132"/>
      <c r="M126" s="132"/>
      <c r="N126" s="132"/>
      <c r="O126" s="59"/>
      <c r="P126" s="132"/>
      <c r="Q126" s="53"/>
      <c r="R126" s="53"/>
      <c r="S126" s="53"/>
      <c r="T126" s="53"/>
      <c r="U126" s="51"/>
      <c r="V126" s="52"/>
      <c r="W126" s="53"/>
    </row>
    <row r="127" spans="2:23" s="48" customFormat="1" ht="14.25">
      <c r="B127" s="59"/>
      <c r="C127" s="59"/>
      <c r="D127" s="59"/>
      <c r="E127" s="320"/>
      <c r="F127" s="59"/>
      <c r="G127" s="59"/>
      <c r="H127" s="59"/>
      <c r="I127" s="59"/>
      <c r="J127" s="59"/>
      <c r="K127" s="59"/>
      <c r="L127" s="132"/>
      <c r="M127" s="132"/>
      <c r="N127" s="132"/>
      <c r="O127" s="59"/>
      <c r="P127" s="132"/>
      <c r="Q127" s="53"/>
      <c r="R127" s="53"/>
      <c r="S127" s="53"/>
      <c r="T127" s="53"/>
      <c r="U127" s="51"/>
      <c r="V127" s="52"/>
      <c r="W127" s="53"/>
    </row>
    <row r="128" spans="2:23" s="48" customFormat="1" ht="14.25">
      <c r="B128" s="59"/>
      <c r="C128" s="59"/>
      <c r="D128" s="59"/>
      <c r="E128" s="320"/>
      <c r="F128" s="59"/>
      <c r="G128" s="59"/>
      <c r="H128" s="59"/>
      <c r="I128" s="59"/>
      <c r="J128" s="59"/>
      <c r="K128" s="59"/>
      <c r="L128" s="132"/>
      <c r="M128" s="132"/>
      <c r="N128" s="132"/>
      <c r="O128" s="59"/>
      <c r="P128" s="132"/>
      <c r="Q128" s="53"/>
      <c r="R128" s="53"/>
      <c r="S128" s="53"/>
      <c r="T128" s="53"/>
      <c r="U128" s="51"/>
      <c r="V128" s="52"/>
      <c r="W128" s="53"/>
    </row>
    <row r="129" spans="2:23" s="48" customFormat="1" ht="14.25">
      <c r="B129" s="59"/>
      <c r="C129" s="59"/>
      <c r="D129" s="59"/>
      <c r="E129" s="320"/>
      <c r="F129" s="59"/>
      <c r="G129" s="59"/>
      <c r="H129" s="59"/>
      <c r="I129" s="59"/>
      <c r="J129" s="59"/>
      <c r="K129" s="59"/>
      <c r="L129" s="132"/>
      <c r="M129" s="132"/>
      <c r="N129" s="132"/>
      <c r="O129" s="59"/>
      <c r="P129" s="132"/>
      <c r="Q129" s="53"/>
      <c r="R129" s="53"/>
      <c r="S129" s="53"/>
      <c r="T129" s="53"/>
      <c r="U129" s="51"/>
      <c r="V129" s="52"/>
      <c r="W129" s="53"/>
    </row>
    <row r="130" spans="2:23" s="48" customFormat="1" ht="14.25">
      <c r="B130" s="59"/>
      <c r="C130" s="59"/>
      <c r="D130" s="59"/>
      <c r="E130" s="320"/>
      <c r="F130" s="59"/>
      <c r="G130" s="59"/>
      <c r="H130" s="59"/>
      <c r="I130" s="59"/>
      <c r="J130" s="59"/>
      <c r="K130" s="59"/>
      <c r="L130" s="132"/>
      <c r="M130" s="132"/>
      <c r="N130" s="132"/>
      <c r="O130" s="59"/>
      <c r="P130" s="132"/>
      <c r="Q130" s="53"/>
      <c r="R130" s="53"/>
      <c r="S130" s="53"/>
      <c r="T130" s="53"/>
      <c r="U130" s="51"/>
      <c r="V130" s="52"/>
      <c r="W130" s="53"/>
    </row>
    <row r="131" spans="2:23" s="48" customFormat="1" ht="14.25">
      <c r="B131" s="59"/>
      <c r="C131" s="59"/>
      <c r="D131" s="59"/>
      <c r="E131" s="320"/>
      <c r="F131" s="59"/>
      <c r="G131" s="59"/>
      <c r="H131" s="59"/>
      <c r="I131" s="59"/>
      <c r="J131" s="59"/>
      <c r="K131" s="59"/>
      <c r="L131" s="132"/>
      <c r="M131" s="132"/>
      <c r="N131" s="132"/>
      <c r="O131" s="59"/>
      <c r="P131" s="132"/>
      <c r="Q131" s="53"/>
      <c r="R131" s="53"/>
      <c r="S131" s="53"/>
      <c r="T131" s="53"/>
      <c r="U131" s="51"/>
      <c r="V131" s="52"/>
      <c r="W131" s="53"/>
    </row>
    <row r="132" spans="2:23" s="48" customFormat="1" ht="14.25">
      <c r="B132" s="59"/>
      <c r="C132" s="59"/>
      <c r="D132" s="59"/>
      <c r="E132" s="320"/>
      <c r="F132" s="59"/>
      <c r="G132" s="59"/>
      <c r="H132" s="59"/>
      <c r="I132" s="59"/>
      <c r="J132" s="59"/>
      <c r="K132" s="59"/>
      <c r="L132" s="132"/>
      <c r="M132" s="132"/>
      <c r="N132" s="132"/>
      <c r="O132" s="59"/>
      <c r="P132" s="132"/>
      <c r="Q132" s="53"/>
      <c r="R132" s="53"/>
      <c r="S132" s="53"/>
      <c r="T132" s="53"/>
      <c r="U132" s="51"/>
      <c r="V132" s="52"/>
      <c r="W132" s="53"/>
    </row>
    <row r="133" spans="2:23" s="48" customFormat="1" ht="14.25">
      <c r="B133" s="59"/>
      <c r="C133" s="59"/>
      <c r="D133" s="59"/>
      <c r="E133" s="320"/>
      <c r="F133" s="59"/>
      <c r="G133" s="59"/>
      <c r="H133" s="59"/>
      <c r="I133" s="59"/>
      <c r="J133" s="59"/>
      <c r="K133" s="59"/>
      <c r="L133" s="132"/>
      <c r="M133" s="132"/>
      <c r="N133" s="132"/>
      <c r="O133" s="59"/>
      <c r="P133" s="132"/>
      <c r="Q133" s="53"/>
      <c r="R133" s="53"/>
      <c r="S133" s="53"/>
      <c r="T133" s="53"/>
      <c r="U133" s="51"/>
      <c r="V133" s="52"/>
      <c r="W133" s="53"/>
    </row>
    <row r="134" spans="2:23" s="48" customFormat="1" ht="14.25">
      <c r="B134" s="59"/>
      <c r="C134" s="59"/>
      <c r="D134" s="59"/>
      <c r="E134" s="320"/>
      <c r="F134" s="59"/>
      <c r="G134" s="59"/>
      <c r="H134" s="59"/>
      <c r="I134" s="59"/>
      <c r="J134" s="59"/>
      <c r="K134" s="59"/>
      <c r="L134" s="132"/>
      <c r="M134" s="132"/>
      <c r="N134" s="132"/>
      <c r="O134" s="59"/>
      <c r="P134" s="132"/>
      <c r="Q134" s="53"/>
      <c r="R134" s="53"/>
      <c r="S134" s="53"/>
      <c r="T134" s="53"/>
      <c r="U134" s="51"/>
      <c r="V134" s="52"/>
      <c r="W134" s="53"/>
    </row>
    <row r="135" spans="2:23" s="48" customFormat="1" ht="14.25">
      <c r="B135" s="59"/>
      <c r="C135" s="59"/>
      <c r="D135" s="59"/>
      <c r="E135" s="320"/>
      <c r="F135" s="59"/>
      <c r="G135" s="59"/>
      <c r="H135" s="59"/>
      <c r="I135" s="59"/>
      <c r="J135" s="59"/>
      <c r="K135" s="59"/>
      <c r="L135" s="132"/>
      <c r="M135" s="132"/>
      <c r="N135" s="132"/>
      <c r="O135" s="59"/>
      <c r="P135" s="132"/>
      <c r="Q135" s="53"/>
      <c r="R135" s="53"/>
      <c r="S135" s="53"/>
      <c r="T135" s="53"/>
      <c r="U135" s="51"/>
      <c r="V135" s="52"/>
      <c r="W135" s="53"/>
    </row>
    <row r="136" spans="2:23" s="48" customFormat="1" ht="14.25">
      <c r="B136" s="59"/>
      <c r="C136" s="59"/>
      <c r="D136" s="59"/>
      <c r="E136" s="320"/>
      <c r="F136" s="59"/>
      <c r="G136" s="59"/>
      <c r="H136" s="59"/>
      <c r="I136" s="59"/>
      <c r="J136" s="59"/>
      <c r="K136" s="59"/>
      <c r="L136" s="132"/>
      <c r="M136" s="132"/>
      <c r="N136" s="132"/>
      <c r="O136" s="59"/>
      <c r="P136" s="132"/>
      <c r="Q136" s="53"/>
      <c r="R136" s="53"/>
      <c r="S136" s="53"/>
      <c r="T136" s="53"/>
      <c r="U136" s="51"/>
      <c r="V136" s="52"/>
      <c r="W136" s="53"/>
    </row>
    <row r="137" spans="2:23" s="48" customFormat="1" ht="14.25">
      <c r="B137" s="59"/>
      <c r="C137" s="59"/>
      <c r="D137" s="59"/>
      <c r="E137" s="320"/>
      <c r="F137" s="59"/>
      <c r="G137" s="59"/>
      <c r="H137" s="59"/>
      <c r="I137" s="59"/>
      <c r="J137" s="59"/>
      <c r="K137" s="59"/>
      <c r="L137" s="132"/>
      <c r="M137" s="132"/>
      <c r="N137" s="132"/>
      <c r="O137" s="59"/>
      <c r="P137" s="132"/>
      <c r="Q137" s="53"/>
      <c r="R137" s="53"/>
      <c r="S137" s="53"/>
      <c r="T137" s="53"/>
      <c r="U137" s="51"/>
      <c r="V137" s="52"/>
      <c r="W137" s="53"/>
    </row>
    <row r="138" spans="2:23" s="48" customFormat="1" ht="14.25">
      <c r="B138" s="59"/>
      <c r="C138" s="59"/>
      <c r="D138" s="59"/>
      <c r="E138" s="320"/>
      <c r="F138" s="59"/>
      <c r="G138" s="59"/>
      <c r="H138" s="59"/>
      <c r="I138" s="59"/>
      <c r="J138" s="59"/>
      <c r="K138" s="59"/>
      <c r="L138" s="132"/>
      <c r="M138" s="132"/>
      <c r="N138" s="132"/>
      <c r="O138" s="59"/>
      <c r="P138" s="132"/>
      <c r="Q138" s="53"/>
      <c r="R138" s="53"/>
      <c r="S138" s="53"/>
      <c r="T138" s="53"/>
      <c r="U138" s="51"/>
      <c r="V138" s="52"/>
      <c r="W138" s="53"/>
    </row>
    <row r="139" spans="2:23" s="48" customFormat="1" ht="14.25">
      <c r="B139" s="59"/>
      <c r="C139" s="59"/>
      <c r="D139" s="59"/>
      <c r="E139" s="320"/>
      <c r="F139" s="59"/>
      <c r="G139" s="59"/>
      <c r="H139" s="59"/>
      <c r="I139" s="59"/>
      <c r="J139" s="59"/>
      <c r="K139" s="59"/>
      <c r="L139" s="132"/>
      <c r="M139" s="132"/>
      <c r="N139" s="132"/>
      <c r="O139" s="59"/>
      <c r="P139" s="132"/>
      <c r="Q139" s="53"/>
      <c r="R139" s="53"/>
      <c r="S139" s="53"/>
      <c r="T139" s="53"/>
      <c r="U139" s="51"/>
      <c r="V139" s="52"/>
      <c r="W139" s="53"/>
    </row>
    <row r="140" spans="2:23" s="48" customFormat="1" ht="14.25">
      <c r="B140" s="59"/>
      <c r="C140" s="59"/>
      <c r="D140" s="59"/>
      <c r="E140" s="320"/>
      <c r="F140" s="59"/>
      <c r="G140" s="59"/>
      <c r="H140" s="59"/>
      <c r="I140" s="59"/>
      <c r="J140" s="59"/>
      <c r="K140" s="59"/>
      <c r="L140" s="132"/>
      <c r="M140" s="132"/>
      <c r="N140" s="132"/>
      <c r="O140" s="59"/>
      <c r="P140" s="132"/>
      <c r="Q140" s="53"/>
      <c r="R140" s="53"/>
      <c r="S140" s="53"/>
      <c r="T140" s="53"/>
      <c r="U140" s="51"/>
      <c r="V140" s="52"/>
      <c r="W140" s="53"/>
    </row>
    <row r="141" spans="2:23" s="48" customFormat="1" ht="14.25">
      <c r="B141" s="59"/>
      <c r="C141" s="59"/>
      <c r="D141" s="59"/>
      <c r="E141" s="320"/>
      <c r="F141" s="59"/>
      <c r="G141" s="59"/>
      <c r="H141" s="59"/>
      <c r="I141" s="59"/>
      <c r="J141" s="59"/>
      <c r="K141" s="59"/>
      <c r="L141" s="132"/>
      <c r="M141" s="132"/>
      <c r="N141" s="132"/>
      <c r="O141" s="59"/>
      <c r="P141" s="132"/>
      <c r="Q141" s="53"/>
      <c r="R141" s="53"/>
      <c r="S141" s="53"/>
      <c r="T141" s="53"/>
      <c r="U141" s="51"/>
      <c r="V141" s="52"/>
      <c r="W141" s="53"/>
    </row>
    <row r="142" spans="2:23" s="48" customFormat="1" ht="14.25">
      <c r="B142" s="59"/>
      <c r="C142" s="59"/>
      <c r="D142" s="59"/>
      <c r="E142" s="320"/>
      <c r="F142" s="59"/>
      <c r="G142" s="59"/>
      <c r="H142" s="59"/>
      <c r="I142" s="59"/>
      <c r="J142" s="59"/>
      <c r="K142" s="59"/>
      <c r="L142" s="132"/>
      <c r="M142" s="132"/>
      <c r="N142" s="132"/>
      <c r="O142" s="59"/>
      <c r="P142" s="132"/>
      <c r="Q142" s="53"/>
      <c r="R142" s="53"/>
      <c r="S142" s="53"/>
      <c r="T142" s="53"/>
      <c r="U142" s="51"/>
      <c r="V142" s="52"/>
      <c r="W142" s="53"/>
    </row>
    <row r="143" spans="2:23" s="48" customFormat="1" ht="14.25">
      <c r="B143" s="59"/>
      <c r="C143" s="59"/>
      <c r="D143" s="59"/>
      <c r="E143" s="320"/>
      <c r="F143" s="59"/>
      <c r="G143" s="59"/>
      <c r="H143" s="59"/>
      <c r="I143" s="59"/>
      <c r="J143" s="59"/>
      <c r="K143" s="59"/>
      <c r="L143" s="132"/>
      <c r="M143" s="132"/>
      <c r="N143" s="132"/>
      <c r="O143" s="59"/>
      <c r="P143" s="132"/>
      <c r="Q143" s="53"/>
      <c r="R143" s="53"/>
      <c r="S143" s="53"/>
      <c r="T143" s="53"/>
      <c r="U143" s="51"/>
      <c r="V143" s="52"/>
      <c r="W143" s="53"/>
    </row>
    <row r="144" spans="2:23" s="48" customFormat="1" ht="14.25">
      <c r="B144" s="59"/>
      <c r="C144" s="59"/>
      <c r="D144" s="59"/>
      <c r="E144" s="320"/>
      <c r="F144" s="59"/>
      <c r="G144" s="59"/>
      <c r="H144" s="59"/>
      <c r="I144" s="59"/>
      <c r="J144" s="59"/>
      <c r="K144" s="59"/>
      <c r="L144" s="132"/>
      <c r="M144" s="132"/>
      <c r="N144" s="132"/>
      <c r="O144" s="59"/>
      <c r="P144" s="132"/>
      <c r="Q144" s="53"/>
      <c r="R144" s="53"/>
      <c r="S144" s="53"/>
      <c r="T144" s="53"/>
      <c r="U144" s="51"/>
      <c r="V144" s="52"/>
      <c r="W144" s="53"/>
    </row>
    <row r="145" spans="2:23" s="48" customFormat="1" ht="14.25">
      <c r="B145" s="59"/>
      <c r="C145" s="59"/>
      <c r="D145" s="59"/>
      <c r="E145" s="320"/>
      <c r="F145" s="59"/>
      <c r="G145" s="59"/>
      <c r="H145" s="59"/>
      <c r="I145" s="59"/>
      <c r="J145" s="59"/>
      <c r="K145" s="59"/>
      <c r="L145" s="132"/>
      <c r="M145" s="132"/>
      <c r="N145" s="132"/>
      <c r="O145" s="59"/>
      <c r="P145" s="132"/>
      <c r="Q145" s="53"/>
      <c r="R145" s="53"/>
      <c r="S145" s="53"/>
      <c r="T145" s="53"/>
      <c r="U145" s="51"/>
      <c r="V145" s="52"/>
      <c r="W145" s="53"/>
    </row>
    <row r="146" spans="2:23" s="48" customFormat="1" ht="14.25">
      <c r="B146" s="59"/>
      <c r="C146" s="59"/>
      <c r="D146" s="59"/>
      <c r="E146" s="320"/>
      <c r="F146" s="59"/>
      <c r="G146" s="59"/>
      <c r="H146" s="59"/>
      <c r="I146" s="59"/>
      <c r="J146" s="59"/>
      <c r="K146" s="59"/>
      <c r="L146" s="132"/>
      <c r="M146" s="132"/>
      <c r="N146" s="132"/>
      <c r="O146" s="59"/>
      <c r="P146" s="132"/>
      <c r="Q146" s="53"/>
      <c r="R146" s="53"/>
      <c r="S146" s="53"/>
      <c r="T146" s="53"/>
      <c r="U146" s="51"/>
      <c r="V146" s="52"/>
      <c r="W146" s="53"/>
    </row>
    <row r="147" spans="2:23" s="48" customFormat="1" ht="14.25">
      <c r="B147" s="59"/>
      <c r="C147" s="59"/>
      <c r="D147" s="59"/>
      <c r="E147" s="320"/>
      <c r="F147" s="59"/>
      <c r="G147" s="59"/>
      <c r="H147" s="59"/>
      <c r="I147" s="59"/>
      <c r="J147" s="59"/>
      <c r="K147" s="59"/>
      <c r="L147" s="132"/>
      <c r="M147" s="132"/>
      <c r="N147" s="132"/>
      <c r="O147" s="59"/>
      <c r="P147" s="132"/>
      <c r="Q147" s="53"/>
      <c r="R147" s="53"/>
      <c r="S147" s="53"/>
      <c r="T147" s="53"/>
      <c r="U147" s="51"/>
      <c r="V147" s="52"/>
      <c r="W147" s="53"/>
    </row>
    <row r="148" spans="2:23" s="48" customFormat="1" ht="14.25">
      <c r="B148" s="59"/>
      <c r="C148" s="59"/>
      <c r="D148" s="59"/>
      <c r="E148" s="320"/>
      <c r="F148" s="59"/>
      <c r="G148" s="59"/>
      <c r="H148" s="59"/>
      <c r="I148" s="59"/>
      <c r="J148" s="59"/>
      <c r="K148" s="59"/>
      <c r="L148" s="132"/>
      <c r="M148" s="132"/>
      <c r="N148" s="132"/>
      <c r="O148" s="59"/>
      <c r="P148" s="132"/>
      <c r="Q148" s="53"/>
      <c r="R148" s="53"/>
      <c r="S148" s="53"/>
      <c r="T148" s="53"/>
      <c r="U148" s="51"/>
      <c r="V148" s="52"/>
      <c r="W148" s="53"/>
    </row>
    <row r="149" spans="2:23" s="48" customFormat="1" ht="14.25">
      <c r="B149" s="59"/>
      <c r="C149" s="59"/>
      <c r="D149" s="59"/>
      <c r="E149" s="320"/>
      <c r="F149" s="59"/>
      <c r="G149" s="59"/>
      <c r="H149" s="59"/>
      <c r="I149" s="59"/>
      <c r="J149" s="59"/>
      <c r="K149" s="59"/>
      <c r="L149" s="132"/>
      <c r="M149" s="132"/>
      <c r="N149" s="132"/>
      <c r="O149" s="59"/>
      <c r="P149" s="132"/>
      <c r="Q149" s="53"/>
      <c r="R149" s="53"/>
      <c r="S149" s="53"/>
      <c r="T149" s="53"/>
      <c r="U149" s="51"/>
      <c r="V149" s="52"/>
      <c r="W149" s="53"/>
    </row>
    <row r="150" spans="2:23" s="48" customFormat="1" ht="14.25">
      <c r="B150" s="59"/>
      <c r="C150" s="59"/>
      <c r="D150" s="59"/>
      <c r="E150" s="320"/>
      <c r="F150" s="59"/>
      <c r="G150" s="59"/>
      <c r="H150" s="59"/>
      <c r="I150" s="59"/>
      <c r="J150" s="59"/>
      <c r="K150" s="59"/>
      <c r="L150" s="132"/>
      <c r="M150" s="132"/>
      <c r="N150" s="132"/>
      <c r="O150" s="59"/>
      <c r="P150" s="132"/>
      <c r="Q150" s="53"/>
      <c r="R150" s="53"/>
      <c r="S150" s="53"/>
      <c r="T150" s="53"/>
      <c r="U150" s="51"/>
      <c r="V150" s="52"/>
      <c r="W150" s="53"/>
    </row>
    <row r="151" spans="2:23" s="48" customFormat="1" ht="14.25">
      <c r="B151" s="59"/>
      <c r="C151" s="59"/>
      <c r="D151" s="59"/>
      <c r="E151" s="320"/>
      <c r="F151" s="59"/>
      <c r="G151" s="59"/>
      <c r="H151" s="59"/>
      <c r="I151" s="59"/>
      <c r="J151" s="59"/>
      <c r="K151" s="59"/>
      <c r="L151" s="132"/>
      <c r="M151" s="132"/>
      <c r="N151" s="132"/>
      <c r="O151" s="59"/>
      <c r="P151" s="132"/>
      <c r="Q151" s="53"/>
      <c r="R151" s="53"/>
      <c r="S151" s="53"/>
      <c r="T151" s="53"/>
      <c r="U151" s="51"/>
      <c r="V151" s="52"/>
      <c r="W151" s="53"/>
    </row>
    <row r="152" spans="2:23" s="48" customFormat="1" ht="14.25">
      <c r="B152" s="59"/>
      <c r="C152" s="59"/>
      <c r="D152" s="59"/>
      <c r="E152" s="320"/>
      <c r="F152" s="59"/>
      <c r="G152" s="59"/>
      <c r="H152" s="59"/>
      <c r="I152" s="59"/>
      <c r="J152" s="59"/>
      <c r="K152" s="59"/>
      <c r="L152" s="132"/>
      <c r="M152" s="132"/>
      <c r="N152" s="132"/>
      <c r="O152" s="59"/>
      <c r="P152" s="132"/>
      <c r="Q152" s="53"/>
      <c r="R152" s="53"/>
      <c r="S152" s="53"/>
      <c r="T152" s="53"/>
      <c r="U152" s="51"/>
      <c r="V152" s="52"/>
      <c r="W152" s="53"/>
    </row>
    <row r="153" spans="2:23" s="48" customFormat="1" ht="14.25">
      <c r="B153" s="59"/>
      <c r="C153" s="59"/>
      <c r="D153" s="59"/>
      <c r="E153" s="320"/>
      <c r="F153" s="59"/>
      <c r="G153" s="59"/>
      <c r="H153" s="59"/>
      <c r="I153" s="59"/>
      <c r="J153" s="59"/>
      <c r="K153" s="59"/>
      <c r="L153" s="132"/>
      <c r="M153" s="132"/>
      <c r="N153" s="132"/>
      <c r="O153" s="59"/>
      <c r="P153" s="132"/>
      <c r="Q153" s="53"/>
      <c r="R153" s="53"/>
      <c r="S153" s="53"/>
      <c r="T153" s="53"/>
      <c r="U153" s="51"/>
      <c r="V153" s="52"/>
      <c r="W153" s="53"/>
    </row>
    <row r="154" spans="2:23" s="48" customFormat="1" ht="14.25">
      <c r="B154" s="59"/>
      <c r="C154" s="59"/>
      <c r="D154" s="59"/>
      <c r="E154" s="320"/>
      <c r="F154" s="59"/>
      <c r="G154" s="59"/>
      <c r="H154" s="59"/>
      <c r="I154" s="59"/>
      <c r="J154" s="59"/>
      <c r="K154" s="59"/>
      <c r="L154" s="132"/>
      <c r="M154" s="132"/>
      <c r="N154" s="132"/>
      <c r="O154" s="59"/>
      <c r="P154" s="132"/>
      <c r="Q154" s="53"/>
      <c r="R154" s="53"/>
      <c r="S154" s="53"/>
      <c r="T154" s="53"/>
      <c r="U154" s="51"/>
      <c r="V154" s="52"/>
      <c r="W154" s="53"/>
    </row>
    <row r="155" spans="2:23" s="48" customFormat="1" ht="14.25">
      <c r="B155" s="59"/>
      <c r="C155" s="59"/>
      <c r="D155" s="59"/>
      <c r="E155" s="320"/>
      <c r="F155" s="59"/>
      <c r="G155" s="59"/>
      <c r="H155" s="59"/>
      <c r="I155" s="59"/>
      <c r="J155" s="59"/>
      <c r="K155" s="59"/>
      <c r="L155" s="132"/>
      <c r="M155" s="132"/>
      <c r="N155" s="132"/>
      <c r="O155" s="59"/>
      <c r="P155" s="132"/>
      <c r="Q155" s="53"/>
      <c r="R155" s="53"/>
      <c r="S155" s="53"/>
      <c r="T155" s="53"/>
      <c r="U155" s="51"/>
      <c r="V155" s="52"/>
      <c r="W155" s="53"/>
    </row>
    <row r="156" spans="2:23" s="48" customFormat="1" ht="14.25">
      <c r="B156" s="59"/>
      <c r="C156" s="59"/>
      <c r="D156" s="59"/>
      <c r="E156" s="320"/>
      <c r="F156" s="59"/>
      <c r="G156" s="59"/>
      <c r="H156" s="59"/>
      <c r="I156" s="59"/>
      <c r="J156" s="59"/>
      <c r="K156" s="59"/>
      <c r="L156" s="132"/>
      <c r="M156" s="132"/>
      <c r="N156" s="132"/>
      <c r="O156" s="59"/>
      <c r="P156" s="132"/>
      <c r="Q156" s="53"/>
      <c r="R156" s="53"/>
      <c r="S156" s="53"/>
      <c r="T156" s="53"/>
      <c r="U156" s="51"/>
      <c r="V156" s="52"/>
      <c r="W156" s="53"/>
    </row>
    <row r="157" spans="2:23" s="48" customFormat="1" ht="14.25">
      <c r="B157" s="59"/>
      <c r="C157" s="59"/>
      <c r="D157" s="59"/>
      <c r="E157" s="320"/>
      <c r="F157" s="59"/>
      <c r="G157" s="59"/>
      <c r="H157" s="59"/>
      <c r="I157" s="59"/>
      <c r="J157" s="59"/>
      <c r="K157" s="59"/>
      <c r="L157" s="132"/>
      <c r="M157" s="132"/>
      <c r="N157" s="132"/>
      <c r="O157" s="59"/>
      <c r="P157" s="132"/>
      <c r="Q157" s="53"/>
      <c r="R157" s="53"/>
      <c r="S157" s="53"/>
      <c r="T157" s="53"/>
      <c r="U157" s="51"/>
      <c r="V157" s="52"/>
      <c r="W157" s="53"/>
    </row>
    <row r="158" spans="2:23" s="48" customFormat="1" ht="14.25">
      <c r="B158" s="59"/>
      <c r="C158" s="59"/>
      <c r="D158" s="59"/>
      <c r="E158" s="320"/>
      <c r="F158" s="59"/>
      <c r="G158" s="59"/>
      <c r="H158" s="59"/>
      <c r="I158" s="59"/>
      <c r="J158" s="59"/>
      <c r="K158" s="59"/>
      <c r="L158" s="132"/>
      <c r="M158" s="132"/>
      <c r="N158" s="132"/>
      <c r="O158" s="59"/>
      <c r="P158" s="132"/>
      <c r="Q158" s="53"/>
      <c r="R158" s="53"/>
      <c r="S158" s="53"/>
      <c r="T158" s="53"/>
      <c r="U158" s="51"/>
      <c r="V158" s="52"/>
      <c r="W158" s="53"/>
    </row>
    <row r="159" spans="2:23" s="48" customFormat="1" ht="14.25">
      <c r="B159" s="59"/>
      <c r="C159" s="59"/>
      <c r="D159" s="59"/>
      <c r="E159" s="320"/>
      <c r="F159" s="59"/>
      <c r="G159" s="59"/>
      <c r="H159" s="59"/>
      <c r="I159" s="59"/>
      <c r="J159" s="59"/>
      <c r="K159" s="59"/>
      <c r="L159" s="132"/>
      <c r="M159" s="132"/>
      <c r="N159" s="132"/>
      <c r="O159" s="59"/>
      <c r="P159" s="132"/>
      <c r="Q159" s="53"/>
      <c r="R159" s="53"/>
      <c r="S159" s="53"/>
      <c r="T159" s="53"/>
      <c r="U159" s="51"/>
      <c r="V159" s="52"/>
      <c r="W159" s="53"/>
    </row>
    <row r="160" spans="2:23" s="48" customFormat="1" ht="14.25">
      <c r="B160" s="59"/>
      <c r="C160" s="59"/>
      <c r="D160" s="59"/>
      <c r="E160" s="320"/>
      <c r="F160" s="59"/>
      <c r="G160" s="59"/>
      <c r="H160" s="59"/>
      <c r="I160" s="59"/>
      <c r="J160" s="59"/>
      <c r="K160" s="59"/>
      <c r="L160" s="132"/>
      <c r="M160" s="132"/>
      <c r="N160" s="132"/>
      <c r="O160" s="59"/>
      <c r="P160" s="132"/>
      <c r="Q160" s="53"/>
      <c r="R160" s="53"/>
      <c r="S160" s="53"/>
      <c r="T160" s="53"/>
      <c r="U160" s="51"/>
      <c r="V160" s="52"/>
      <c r="W160" s="53"/>
    </row>
    <row r="161" spans="2:23" s="48" customFormat="1" ht="14.25">
      <c r="B161" s="59"/>
      <c r="C161" s="59"/>
      <c r="D161" s="59"/>
      <c r="E161" s="320"/>
      <c r="F161" s="59"/>
      <c r="G161" s="59"/>
      <c r="H161" s="59"/>
      <c r="I161" s="59"/>
      <c r="J161" s="59"/>
      <c r="K161" s="59"/>
      <c r="L161" s="132"/>
      <c r="M161" s="132"/>
      <c r="N161" s="132"/>
      <c r="O161" s="59"/>
      <c r="P161" s="132"/>
      <c r="Q161" s="53"/>
      <c r="R161" s="53"/>
      <c r="S161" s="53"/>
      <c r="T161" s="53"/>
      <c r="U161" s="51"/>
      <c r="V161" s="52"/>
      <c r="W161" s="53"/>
    </row>
    <row r="162" spans="2:23" s="48" customFormat="1" ht="14.25">
      <c r="B162" s="59"/>
      <c r="C162" s="59"/>
      <c r="D162" s="59"/>
      <c r="E162" s="320"/>
      <c r="F162" s="59"/>
      <c r="G162" s="59"/>
      <c r="H162" s="59"/>
      <c r="I162" s="59"/>
      <c r="J162" s="59"/>
      <c r="K162" s="59"/>
      <c r="L162" s="132"/>
      <c r="M162" s="132"/>
      <c r="N162" s="132"/>
      <c r="O162" s="59"/>
      <c r="P162" s="132"/>
      <c r="Q162" s="53"/>
      <c r="R162" s="53"/>
      <c r="S162" s="53"/>
      <c r="T162" s="53"/>
      <c r="U162" s="51"/>
      <c r="V162" s="52"/>
      <c r="W162" s="53"/>
    </row>
    <row r="163" spans="2:23" s="48" customFormat="1" ht="14.25">
      <c r="B163" s="59"/>
      <c r="C163" s="59"/>
      <c r="D163" s="59"/>
      <c r="E163" s="320"/>
      <c r="F163" s="59"/>
      <c r="G163" s="59"/>
      <c r="H163" s="59"/>
      <c r="I163" s="59"/>
      <c r="J163" s="59"/>
      <c r="K163" s="59"/>
      <c r="L163" s="132"/>
      <c r="M163" s="132"/>
      <c r="N163" s="132"/>
      <c r="O163" s="59"/>
      <c r="P163" s="132"/>
      <c r="Q163" s="53"/>
      <c r="R163" s="53"/>
      <c r="S163" s="53"/>
      <c r="T163" s="53"/>
      <c r="U163" s="51"/>
      <c r="V163" s="52"/>
      <c r="W163" s="53"/>
    </row>
    <row r="164" spans="2:23" s="48" customFormat="1" ht="14.25">
      <c r="B164" s="59"/>
      <c r="C164" s="59"/>
      <c r="D164" s="59"/>
      <c r="E164" s="320"/>
      <c r="F164" s="59"/>
      <c r="G164" s="59"/>
      <c r="H164" s="59"/>
      <c r="I164" s="59"/>
      <c r="J164" s="59"/>
      <c r="K164" s="59"/>
      <c r="L164" s="132"/>
      <c r="M164" s="132"/>
      <c r="N164" s="132"/>
      <c r="O164" s="59"/>
      <c r="P164" s="132"/>
      <c r="Q164" s="53"/>
      <c r="R164" s="53"/>
      <c r="S164" s="53"/>
      <c r="T164" s="53"/>
      <c r="U164" s="51"/>
      <c r="V164" s="52"/>
      <c r="W164" s="53"/>
    </row>
    <row r="165" spans="2:23" s="48" customFormat="1" ht="14.25">
      <c r="B165" s="59"/>
      <c r="C165" s="59"/>
      <c r="D165" s="59"/>
      <c r="E165" s="320"/>
      <c r="F165" s="59"/>
      <c r="G165" s="59"/>
      <c r="H165" s="59"/>
      <c r="I165" s="59"/>
      <c r="J165" s="59"/>
      <c r="K165" s="59"/>
      <c r="L165" s="132"/>
      <c r="M165" s="132"/>
      <c r="N165" s="132"/>
      <c r="O165" s="59"/>
      <c r="P165" s="132"/>
      <c r="Q165" s="53"/>
      <c r="R165" s="53"/>
      <c r="S165" s="53"/>
      <c r="T165" s="53"/>
      <c r="U165" s="51"/>
      <c r="V165" s="52"/>
      <c r="W165" s="53"/>
    </row>
    <row r="166" spans="2:23" s="48" customFormat="1" ht="14.25">
      <c r="B166" s="59"/>
      <c r="C166" s="59"/>
      <c r="D166" s="59"/>
      <c r="E166" s="320"/>
      <c r="F166" s="59"/>
      <c r="G166" s="59"/>
      <c r="H166" s="59"/>
      <c r="I166" s="59"/>
      <c r="J166" s="59"/>
      <c r="K166" s="59"/>
      <c r="L166" s="132"/>
      <c r="M166" s="132"/>
      <c r="N166" s="132"/>
      <c r="O166" s="59"/>
      <c r="P166" s="132"/>
      <c r="Q166" s="53"/>
      <c r="R166" s="53"/>
      <c r="S166" s="53"/>
      <c r="T166" s="53"/>
      <c r="U166" s="51"/>
      <c r="V166" s="52"/>
      <c r="W166" s="53"/>
    </row>
    <row r="167" spans="2:23" s="48" customFormat="1" ht="14.25">
      <c r="B167" s="59"/>
      <c r="C167" s="59"/>
      <c r="D167" s="59"/>
      <c r="E167" s="320"/>
      <c r="F167" s="59"/>
      <c r="G167" s="59"/>
      <c r="H167" s="59"/>
      <c r="I167" s="59"/>
      <c r="J167" s="59"/>
      <c r="K167" s="59"/>
      <c r="L167" s="132"/>
      <c r="M167" s="132"/>
      <c r="N167" s="132"/>
      <c r="O167" s="59"/>
      <c r="P167" s="132"/>
      <c r="Q167" s="53"/>
      <c r="R167" s="53"/>
      <c r="S167" s="53"/>
      <c r="T167" s="53"/>
      <c r="U167" s="51"/>
      <c r="V167" s="52"/>
      <c r="W167" s="53"/>
    </row>
    <row r="168" spans="2:23" s="48" customFormat="1" ht="14.25">
      <c r="B168" s="59"/>
      <c r="C168" s="59"/>
      <c r="D168" s="59"/>
      <c r="E168" s="320"/>
      <c r="F168" s="59"/>
      <c r="G168" s="59"/>
      <c r="H168" s="59"/>
      <c r="I168" s="59"/>
      <c r="J168" s="59"/>
      <c r="K168" s="59"/>
      <c r="L168" s="132"/>
      <c r="M168" s="132"/>
      <c r="N168" s="132"/>
      <c r="O168" s="59"/>
      <c r="P168" s="132"/>
      <c r="Q168" s="53"/>
      <c r="R168" s="53"/>
      <c r="S168" s="53"/>
      <c r="T168" s="53"/>
      <c r="U168" s="51"/>
      <c r="V168" s="52"/>
      <c r="W168" s="53"/>
    </row>
    <row r="169" spans="2:23" s="48" customFormat="1" ht="14.25">
      <c r="B169" s="59"/>
      <c r="C169" s="59"/>
      <c r="D169" s="59"/>
      <c r="E169" s="320"/>
      <c r="F169" s="59"/>
      <c r="G169" s="59"/>
      <c r="H169" s="59"/>
      <c r="I169" s="59"/>
      <c r="J169" s="59"/>
      <c r="K169" s="59"/>
      <c r="L169" s="132"/>
      <c r="M169" s="132"/>
      <c r="N169" s="132"/>
      <c r="O169" s="59"/>
      <c r="P169" s="132"/>
      <c r="Q169" s="53"/>
      <c r="R169" s="53"/>
      <c r="S169" s="53"/>
      <c r="T169" s="53"/>
      <c r="U169" s="51"/>
      <c r="V169" s="52"/>
      <c r="W169" s="53"/>
    </row>
    <row r="170" spans="2:23" s="48" customFormat="1" ht="14.25">
      <c r="B170" s="59"/>
      <c r="C170" s="59"/>
      <c r="D170" s="59"/>
      <c r="E170" s="320"/>
      <c r="F170" s="59"/>
      <c r="G170" s="59"/>
      <c r="H170" s="59"/>
      <c r="I170" s="59"/>
      <c r="J170" s="59"/>
      <c r="K170" s="59"/>
      <c r="L170" s="132"/>
      <c r="M170" s="132"/>
      <c r="N170" s="132"/>
      <c r="O170" s="59"/>
      <c r="P170" s="132"/>
      <c r="Q170" s="53"/>
      <c r="R170" s="53"/>
      <c r="S170" s="53"/>
      <c r="T170" s="53"/>
      <c r="U170" s="51"/>
      <c r="V170" s="52"/>
      <c r="W170" s="53"/>
    </row>
    <row r="171" spans="2:23" s="48" customFormat="1" ht="14.25">
      <c r="B171" s="59"/>
      <c r="C171" s="59"/>
      <c r="D171" s="59"/>
      <c r="E171" s="320"/>
      <c r="F171" s="59"/>
      <c r="G171" s="59"/>
      <c r="H171" s="59"/>
      <c r="I171" s="59"/>
      <c r="J171" s="59"/>
      <c r="K171" s="59"/>
      <c r="L171" s="132"/>
      <c r="M171" s="132"/>
      <c r="N171" s="132"/>
      <c r="O171" s="59"/>
      <c r="P171" s="132"/>
      <c r="Q171" s="53"/>
      <c r="R171" s="53"/>
      <c r="S171" s="53"/>
      <c r="T171" s="53"/>
      <c r="U171" s="51"/>
      <c r="V171" s="52"/>
      <c r="W171" s="53"/>
    </row>
    <row r="172" spans="2:23" s="48" customFormat="1" ht="14.25">
      <c r="B172" s="59"/>
      <c r="C172" s="59"/>
      <c r="D172" s="59"/>
      <c r="E172" s="320"/>
      <c r="F172" s="59"/>
      <c r="G172" s="59"/>
      <c r="H172" s="59"/>
      <c r="I172" s="59"/>
      <c r="J172" s="59"/>
      <c r="K172" s="59"/>
      <c r="L172" s="132"/>
      <c r="M172" s="132"/>
      <c r="N172" s="132"/>
      <c r="O172" s="59"/>
      <c r="P172" s="132"/>
      <c r="Q172" s="53"/>
      <c r="R172" s="53"/>
      <c r="S172" s="53"/>
      <c r="T172" s="53"/>
      <c r="U172" s="51"/>
      <c r="V172" s="52"/>
      <c r="W172" s="53"/>
    </row>
    <row r="173" spans="2:23" s="48" customFormat="1" ht="14.25">
      <c r="B173" s="59"/>
      <c r="C173" s="59"/>
      <c r="D173" s="59"/>
      <c r="E173" s="320"/>
      <c r="F173" s="59"/>
      <c r="G173" s="59"/>
      <c r="H173" s="59"/>
      <c r="I173" s="59"/>
      <c r="J173" s="59"/>
      <c r="K173" s="59"/>
      <c r="L173" s="132"/>
      <c r="M173" s="132"/>
      <c r="N173" s="132"/>
      <c r="O173" s="59"/>
      <c r="P173" s="132"/>
      <c r="Q173" s="53"/>
      <c r="R173" s="53"/>
      <c r="S173" s="53"/>
      <c r="T173" s="53"/>
      <c r="U173" s="51"/>
      <c r="V173" s="52"/>
      <c r="W173" s="53"/>
    </row>
    <row r="174" spans="2:23" s="48" customFormat="1" ht="14.25">
      <c r="B174" s="59"/>
      <c r="C174" s="59"/>
      <c r="D174" s="59"/>
      <c r="E174" s="320"/>
      <c r="F174" s="59"/>
      <c r="G174" s="59"/>
      <c r="H174" s="59"/>
      <c r="I174" s="59"/>
      <c r="J174" s="59"/>
      <c r="K174" s="59"/>
      <c r="L174" s="132"/>
      <c r="M174" s="132"/>
      <c r="N174" s="132"/>
      <c r="O174" s="59"/>
      <c r="P174" s="132"/>
      <c r="Q174" s="53"/>
      <c r="R174" s="53"/>
      <c r="S174" s="53"/>
      <c r="T174" s="53"/>
      <c r="U174" s="51"/>
      <c r="V174" s="52"/>
      <c r="W174" s="53"/>
    </row>
    <row r="175" spans="2:23" s="48" customFormat="1" ht="14.25">
      <c r="B175" s="59"/>
      <c r="C175" s="59"/>
      <c r="D175" s="59"/>
      <c r="E175" s="320"/>
      <c r="F175" s="59"/>
      <c r="G175" s="59"/>
      <c r="H175" s="59"/>
      <c r="I175" s="59"/>
      <c r="J175" s="59"/>
      <c r="K175" s="59"/>
      <c r="L175" s="132"/>
      <c r="M175" s="132"/>
      <c r="N175" s="132"/>
      <c r="O175" s="59"/>
      <c r="P175" s="132"/>
      <c r="Q175" s="53"/>
      <c r="R175" s="53"/>
      <c r="S175" s="53"/>
      <c r="T175" s="53"/>
      <c r="U175" s="51"/>
      <c r="V175" s="52"/>
      <c r="W175" s="53"/>
    </row>
    <row r="176" spans="2:23" s="48" customFormat="1" ht="14.25">
      <c r="B176" s="59"/>
      <c r="C176" s="59"/>
      <c r="D176" s="59"/>
      <c r="E176" s="320"/>
      <c r="F176" s="59"/>
      <c r="G176" s="59"/>
      <c r="H176" s="59"/>
      <c r="I176" s="59"/>
      <c r="J176" s="59"/>
      <c r="K176" s="59"/>
      <c r="L176" s="132"/>
      <c r="M176" s="132"/>
      <c r="N176" s="132"/>
      <c r="O176" s="59"/>
      <c r="P176" s="132"/>
      <c r="Q176" s="53"/>
      <c r="R176" s="53"/>
      <c r="S176" s="53"/>
      <c r="T176" s="53"/>
      <c r="U176" s="51"/>
      <c r="V176" s="52"/>
      <c r="W176" s="53"/>
    </row>
    <row r="177" spans="2:23" s="48" customFormat="1" ht="14.25">
      <c r="B177" s="59"/>
      <c r="C177" s="59"/>
      <c r="D177" s="59"/>
      <c r="E177" s="320"/>
      <c r="F177" s="59"/>
      <c r="G177" s="59"/>
      <c r="H177" s="59"/>
      <c r="I177" s="59"/>
      <c r="J177" s="59"/>
      <c r="K177" s="59"/>
      <c r="L177" s="132"/>
      <c r="M177" s="132"/>
      <c r="N177" s="132"/>
      <c r="O177" s="59"/>
      <c r="P177" s="132"/>
      <c r="Q177" s="53"/>
      <c r="R177" s="53"/>
      <c r="S177" s="53"/>
      <c r="T177" s="53"/>
      <c r="U177" s="51"/>
      <c r="V177" s="52"/>
      <c r="W177" s="53"/>
    </row>
    <row r="178" spans="2:23" s="48" customFormat="1" ht="14.25">
      <c r="B178" s="59"/>
      <c r="C178" s="59"/>
      <c r="D178" s="59"/>
      <c r="E178" s="320"/>
      <c r="F178" s="59"/>
      <c r="G178" s="59"/>
      <c r="H178" s="59"/>
      <c r="I178" s="59"/>
      <c r="J178" s="59"/>
      <c r="K178" s="59"/>
      <c r="L178" s="132"/>
      <c r="M178" s="132"/>
      <c r="N178" s="132"/>
      <c r="O178" s="59"/>
      <c r="P178" s="132"/>
      <c r="Q178" s="53"/>
      <c r="R178" s="53"/>
      <c r="S178" s="53"/>
      <c r="T178" s="53"/>
      <c r="U178" s="51"/>
      <c r="V178" s="52"/>
      <c r="W178" s="53"/>
    </row>
    <row r="179" spans="2:23" s="48" customFormat="1" ht="14.25">
      <c r="B179" s="59"/>
      <c r="C179" s="59"/>
      <c r="D179" s="59"/>
      <c r="E179" s="320"/>
      <c r="F179" s="59"/>
      <c r="G179" s="59"/>
      <c r="H179" s="59"/>
      <c r="I179" s="59"/>
      <c r="J179" s="59"/>
      <c r="K179" s="59"/>
      <c r="L179" s="132"/>
      <c r="M179" s="132"/>
      <c r="N179" s="132"/>
      <c r="O179" s="59"/>
      <c r="P179" s="132"/>
      <c r="Q179" s="53"/>
      <c r="R179" s="53"/>
      <c r="S179" s="53"/>
      <c r="T179" s="53"/>
      <c r="U179" s="51"/>
      <c r="V179" s="52"/>
      <c r="W179" s="53"/>
    </row>
    <row r="180" spans="2:23" s="48" customFormat="1" ht="14.25">
      <c r="B180" s="59"/>
      <c r="C180" s="59"/>
      <c r="D180" s="59"/>
      <c r="E180" s="320"/>
      <c r="F180" s="59"/>
      <c r="G180" s="59"/>
      <c r="H180" s="59"/>
      <c r="I180" s="59"/>
      <c r="J180" s="59"/>
      <c r="K180" s="59"/>
      <c r="L180" s="132"/>
      <c r="M180" s="132"/>
      <c r="N180" s="132"/>
      <c r="O180" s="59"/>
      <c r="P180" s="132"/>
      <c r="Q180" s="53"/>
      <c r="R180" s="53"/>
      <c r="S180" s="53"/>
      <c r="T180" s="53"/>
      <c r="U180" s="51"/>
      <c r="V180" s="52"/>
      <c r="W180" s="53"/>
    </row>
    <row r="181" spans="2:23" s="48" customFormat="1" ht="14.25">
      <c r="B181" s="59"/>
      <c r="C181" s="59"/>
      <c r="D181" s="59"/>
      <c r="E181" s="320"/>
      <c r="F181" s="59"/>
      <c r="G181" s="59"/>
      <c r="H181" s="59"/>
      <c r="I181" s="59"/>
      <c r="J181" s="59"/>
      <c r="K181" s="59"/>
      <c r="L181" s="132"/>
      <c r="M181" s="132"/>
      <c r="N181" s="132"/>
      <c r="O181" s="59"/>
      <c r="P181" s="132"/>
      <c r="Q181" s="53"/>
      <c r="R181" s="53"/>
      <c r="S181" s="53"/>
      <c r="T181" s="53"/>
      <c r="U181" s="51"/>
      <c r="V181" s="52"/>
      <c r="W181" s="53"/>
    </row>
    <row r="182" spans="2:23" s="48" customFormat="1" ht="14.25">
      <c r="B182" s="59"/>
      <c r="C182" s="59"/>
      <c r="D182" s="59"/>
      <c r="E182" s="320"/>
      <c r="F182" s="59"/>
      <c r="G182" s="59"/>
      <c r="H182" s="59"/>
      <c r="I182" s="59"/>
      <c r="J182" s="59"/>
      <c r="K182" s="59"/>
      <c r="L182" s="132"/>
      <c r="M182" s="132"/>
      <c r="N182" s="132"/>
      <c r="O182" s="59"/>
      <c r="P182" s="132"/>
      <c r="Q182" s="53"/>
      <c r="R182" s="53"/>
      <c r="S182" s="53"/>
      <c r="T182" s="53"/>
      <c r="U182" s="51"/>
      <c r="V182" s="52"/>
      <c r="W182" s="53"/>
    </row>
    <row r="183" spans="2:23" s="48" customFormat="1" ht="14.25">
      <c r="B183" s="59"/>
      <c r="C183" s="59"/>
      <c r="D183" s="59"/>
      <c r="E183" s="320"/>
      <c r="F183" s="59"/>
      <c r="G183" s="59"/>
      <c r="H183" s="59"/>
      <c r="I183" s="59"/>
      <c r="J183" s="59"/>
      <c r="K183" s="59"/>
      <c r="L183" s="132"/>
      <c r="M183" s="132"/>
      <c r="N183" s="132"/>
      <c r="O183" s="59"/>
      <c r="P183" s="132"/>
      <c r="Q183" s="53"/>
      <c r="R183" s="53"/>
      <c r="S183" s="53"/>
      <c r="T183" s="53"/>
      <c r="U183" s="51"/>
      <c r="V183" s="52"/>
      <c r="W183" s="53"/>
    </row>
    <row r="184" spans="2:23" s="48" customFormat="1" ht="14.25">
      <c r="B184" s="59"/>
      <c r="C184" s="59"/>
      <c r="D184" s="59"/>
      <c r="E184" s="320"/>
      <c r="F184" s="59"/>
      <c r="G184" s="59"/>
      <c r="H184" s="59"/>
      <c r="I184" s="59"/>
      <c r="J184" s="59"/>
      <c r="K184" s="59"/>
      <c r="L184" s="132"/>
      <c r="M184" s="132"/>
      <c r="N184" s="132"/>
      <c r="O184" s="59"/>
      <c r="P184" s="132"/>
      <c r="Q184" s="53"/>
      <c r="R184" s="53"/>
      <c r="S184" s="53"/>
      <c r="T184" s="53"/>
      <c r="U184" s="51"/>
      <c r="V184" s="52"/>
      <c r="W184" s="53"/>
    </row>
    <row r="185" spans="2:23" s="48" customFormat="1" ht="14.25">
      <c r="B185" s="59"/>
      <c r="C185" s="59"/>
      <c r="D185" s="59"/>
      <c r="E185" s="320"/>
      <c r="F185" s="59"/>
      <c r="G185" s="59"/>
      <c r="H185" s="59"/>
      <c r="I185" s="59"/>
      <c r="J185" s="59"/>
      <c r="K185" s="59"/>
      <c r="L185" s="132"/>
      <c r="M185" s="132"/>
      <c r="N185" s="132"/>
      <c r="O185" s="59"/>
      <c r="P185" s="132"/>
      <c r="Q185" s="53"/>
      <c r="R185" s="53"/>
      <c r="S185" s="53"/>
      <c r="T185" s="53"/>
      <c r="U185" s="51"/>
      <c r="V185" s="52"/>
      <c r="W185" s="53"/>
    </row>
    <row r="186" spans="2:23" s="48" customFormat="1" ht="14.25">
      <c r="B186" s="59"/>
      <c r="C186" s="59"/>
      <c r="D186" s="59"/>
      <c r="E186" s="320"/>
      <c r="F186" s="59"/>
      <c r="G186" s="59"/>
      <c r="H186" s="59"/>
      <c r="I186" s="59"/>
      <c r="J186" s="59"/>
      <c r="K186" s="59"/>
      <c r="L186" s="132"/>
      <c r="M186" s="132"/>
      <c r="N186" s="132"/>
      <c r="O186" s="59"/>
      <c r="P186" s="132"/>
      <c r="Q186" s="53"/>
      <c r="R186" s="53"/>
      <c r="S186" s="53"/>
      <c r="T186" s="53"/>
      <c r="U186" s="51"/>
      <c r="V186" s="52"/>
      <c r="W186" s="53"/>
    </row>
    <row r="187" spans="2:23" s="48" customFormat="1" ht="14.25">
      <c r="B187" s="59"/>
      <c r="C187" s="59"/>
      <c r="D187" s="59"/>
      <c r="E187" s="320"/>
      <c r="F187" s="59"/>
      <c r="G187" s="59"/>
      <c r="H187" s="59"/>
      <c r="I187" s="59"/>
      <c r="J187" s="59"/>
      <c r="K187" s="59"/>
      <c r="L187" s="132"/>
      <c r="M187" s="132"/>
      <c r="N187" s="132"/>
      <c r="O187" s="59"/>
      <c r="P187" s="132"/>
      <c r="Q187" s="53"/>
      <c r="R187" s="53"/>
      <c r="S187" s="53"/>
      <c r="T187" s="53"/>
      <c r="U187" s="51"/>
      <c r="V187" s="52"/>
      <c r="W187" s="53"/>
    </row>
    <row r="188" spans="2:23" s="48" customFormat="1" ht="14.25">
      <c r="B188" s="59"/>
      <c r="C188" s="59"/>
      <c r="D188" s="59"/>
      <c r="E188" s="320"/>
      <c r="F188" s="59"/>
      <c r="G188" s="59"/>
      <c r="H188" s="59"/>
      <c r="I188" s="59"/>
      <c r="J188" s="59"/>
      <c r="K188" s="59"/>
      <c r="L188" s="132"/>
      <c r="M188" s="132"/>
      <c r="N188" s="132"/>
      <c r="O188" s="59"/>
      <c r="P188" s="132"/>
      <c r="Q188" s="53"/>
      <c r="R188" s="53"/>
      <c r="S188" s="53"/>
      <c r="T188" s="53"/>
      <c r="U188" s="51"/>
      <c r="V188" s="52"/>
      <c r="W188" s="53"/>
    </row>
    <row r="189" spans="2:23" s="48" customFormat="1" ht="14.25">
      <c r="B189" s="59"/>
      <c r="C189" s="59"/>
      <c r="D189" s="59"/>
      <c r="E189" s="320"/>
      <c r="F189" s="59"/>
      <c r="G189" s="59"/>
      <c r="H189" s="59"/>
      <c r="I189" s="59"/>
      <c r="J189" s="59"/>
      <c r="K189" s="59"/>
      <c r="L189" s="132"/>
      <c r="M189" s="132"/>
      <c r="N189" s="132"/>
      <c r="O189" s="59"/>
      <c r="P189" s="132"/>
      <c r="Q189" s="53"/>
      <c r="R189" s="53"/>
      <c r="S189" s="53"/>
      <c r="T189" s="53"/>
      <c r="U189" s="51"/>
      <c r="V189" s="52"/>
      <c r="W189" s="53"/>
    </row>
    <row r="190" spans="2:23" s="48" customFormat="1" ht="14.25">
      <c r="B190" s="59"/>
      <c r="C190" s="59"/>
      <c r="D190" s="59"/>
      <c r="E190" s="320"/>
      <c r="F190" s="59"/>
      <c r="G190" s="59"/>
      <c r="H190" s="59"/>
      <c r="I190" s="59"/>
      <c r="J190" s="59"/>
      <c r="K190" s="59"/>
      <c r="L190" s="132"/>
      <c r="M190" s="132"/>
      <c r="N190" s="132"/>
      <c r="O190" s="59"/>
      <c r="P190" s="132"/>
      <c r="Q190" s="53"/>
      <c r="R190" s="53"/>
      <c r="S190" s="53"/>
      <c r="T190" s="53"/>
      <c r="U190" s="51"/>
      <c r="V190" s="52"/>
      <c r="W190" s="53"/>
    </row>
    <row r="191" spans="2:23" s="48" customFormat="1" ht="14.25">
      <c r="B191" s="59"/>
      <c r="C191" s="59"/>
      <c r="D191" s="59"/>
      <c r="E191" s="320"/>
      <c r="F191" s="59"/>
      <c r="G191" s="59"/>
      <c r="H191" s="59"/>
      <c r="I191" s="59"/>
      <c r="J191" s="59"/>
      <c r="K191" s="59"/>
      <c r="L191" s="132"/>
      <c r="M191" s="132"/>
      <c r="N191" s="132"/>
      <c r="O191" s="59"/>
      <c r="P191" s="132"/>
      <c r="Q191" s="53"/>
      <c r="R191" s="53"/>
      <c r="S191" s="53"/>
      <c r="T191" s="53"/>
      <c r="U191" s="51"/>
      <c r="V191" s="52"/>
      <c r="W191" s="53"/>
    </row>
    <row r="192" spans="2:23" s="48" customFormat="1" ht="14.25">
      <c r="B192" s="59"/>
      <c r="C192" s="59"/>
      <c r="D192" s="59"/>
      <c r="E192" s="320"/>
      <c r="F192" s="59"/>
      <c r="G192" s="59"/>
      <c r="H192" s="59"/>
      <c r="I192" s="59"/>
      <c r="J192" s="59"/>
      <c r="K192" s="59"/>
      <c r="L192" s="132"/>
      <c r="M192" s="132"/>
      <c r="N192" s="132"/>
      <c r="O192" s="59"/>
      <c r="P192" s="132"/>
      <c r="Q192" s="53"/>
      <c r="R192" s="53"/>
      <c r="S192" s="53"/>
      <c r="T192" s="53"/>
      <c r="U192" s="51"/>
      <c r="V192" s="52"/>
      <c r="W192" s="53"/>
    </row>
    <row r="193" spans="2:23" s="48" customFormat="1" ht="14.25">
      <c r="B193" s="59"/>
      <c r="C193" s="59"/>
      <c r="D193" s="59"/>
      <c r="E193" s="320"/>
      <c r="F193" s="59"/>
      <c r="G193" s="59"/>
      <c r="H193" s="59"/>
      <c r="I193" s="59"/>
      <c r="J193" s="59"/>
      <c r="K193" s="59"/>
      <c r="L193" s="132"/>
      <c r="M193" s="132"/>
      <c r="N193" s="132"/>
      <c r="O193" s="59"/>
      <c r="P193" s="132"/>
      <c r="Q193" s="53"/>
      <c r="R193" s="53"/>
      <c r="S193" s="53"/>
      <c r="T193" s="53"/>
      <c r="U193" s="51"/>
      <c r="V193" s="52"/>
      <c r="W193" s="53"/>
    </row>
    <row r="194" spans="2:23" s="48" customFormat="1" ht="14.25">
      <c r="B194" s="59"/>
      <c r="C194" s="59"/>
      <c r="D194" s="59"/>
      <c r="E194" s="320"/>
      <c r="F194" s="59"/>
      <c r="G194" s="59"/>
      <c r="H194" s="59"/>
      <c r="I194" s="59"/>
      <c r="J194" s="59"/>
      <c r="K194" s="59"/>
      <c r="L194" s="132"/>
      <c r="M194" s="132"/>
      <c r="N194" s="132"/>
      <c r="O194" s="59"/>
      <c r="P194" s="132"/>
      <c r="Q194" s="53"/>
      <c r="R194" s="53"/>
      <c r="S194" s="53"/>
      <c r="T194" s="53"/>
      <c r="U194" s="51"/>
      <c r="V194" s="52"/>
      <c r="W194" s="53"/>
    </row>
    <row r="195" spans="2:23" s="48" customFormat="1" ht="14.25">
      <c r="B195" s="59"/>
      <c r="C195" s="59"/>
      <c r="D195" s="59"/>
      <c r="E195" s="320"/>
      <c r="F195" s="59"/>
      <c r="G195" s="59"/>
      <c r="H195" s="59"/>
      <c r="I195" s="59"/>
      <c r="J195" s="59"/>
      <c r="K195" s="59"/>
      <c r="L195" s="132"/>
      <c r="M195" s="132"/>
      <c r="N195" s="132"/>
      <c r="O195" s="59"/>
      <c r="P195" s="132"/>
      <c r="Q195" s="53"/>
      <c r="R195" s="53"/>
      <c r="S195" s="53"/>
      <c r="T195" s="53"/>
      <c r="U195" s="51"/>
      <c r="V195" s="52"/>
      <c r="W195" s="53"/>
    </row>
    <row r="196" spans="2:23" s="48" customFormat="1" ht="14.25">
      <c r="B196" s="59"/>
      <c r="C196" s="59"/>
      <c r="D196" s="59"/>
      <c r="E196" s="320"/>
      <c r="F196" s="59"/>
      <c r="G196" s="59"/>
      <c r="H196" s="59"/>
      <c r="I196" s="59"/>
      <c r="J196" s="59"/>
      <c r="K196" s="59"/>
      <c r="L196" s="132"/>
      <c r="M196" s="132"/>
      <c r="N196" s="132"/>
      <c r="O196" s="59"/>
      <c r="P196" s="132"/>
      <c r="Q196" s="53"/>
      <c r="R196" s="53"/>
      <c r="S196" s="53"/>
      <c r="T196" s="53"/>
      <c r="U196" s="51"/>
      <c r="V196" s="52"/>
      <c r="W196" s="53"/>
    </row>
    <row r="197" spans="2:23" s="48" customFormat="1" ht="14.25">
      <c r="B197" s="59"/>
      <c r="C197" s="59"/>
      <c r="D197" s="59"/>
      <c r="E197" s="320"/>
      <c r="F197" s="59"/>
      <c r="G197" s="59"/>
      <c r="H197" s="59"/>
      <c r="I197" s="59"/>
      <c r="J197" s="59"/>
      <c r="K197" s="59"/>
      <c r="L197" s="132"/>
      <c r="M197" s="132"/>
      <c r="N197" s="132"/>
      <c r="O197" s="59"/>
      <c r="P197" s="132"/>
      <c r="Q197" s="53"/>
      <c r="R197" s="53"/>
      <c r="S197" s="53"/>
      <c r="T197" s="53"/>
      <c r="U197" s="51"/>
      <c r="V197" s="52"/>
      <c r="W197" s="53"/>
    </row>
    <row r="198" spans="2:23" s="48" customFormat="1" ht="14.25">
      <c r="B198" s="59"/>
      <c r="C198" s="59"/>
      <c r="D198" s="59"/>
      <c r="E198" s="320"/>
      <c r="F198" s="59"/>
      <c r="G198" s="59"/>
      <c r="H198" s="59"/>
      <c r="I198" s="59"/>
      <c r="J198" s="59"/>
      <c r="K198" s="59"/>
      <c r="L198" s="132"/>
      <c r="M198" s="132"/>
      <c r="N198" s="132"/>
      <c r="O198" s="59"/>
      <c r="P198" s="132"/>
      <c r="Q198" s="53"/>
      <c r="R198" s="53"/>
      <c r="S198" s="53"/>
      <c r="T198" s="53"/>
      <c r="U198" s="51"/>
      <c r="V198" s="52"/>
      <c r="W198" s="53"/>
    </row>
    <row r="199" spans="2:23" s="48" customFormat="1" ht="14.25">
      <c r="B199" s="59"/>
      <c r="C199" s="59"/>
      <c r="D199" s="59"/>
      <c r="E199" s="320"/>
      <c r="F199" s="59"/>
      <c r="G199" s="59"/>
      <c r="H199" s="59"/>
      <c r="I199" s="59"/>
      <c r="J199" s="59"/>
      <c r="K199" s="59"/>
      <c r="L199" s="132"/>
      <c r="M199" s="132"/>
      <c r="N199" s="132"/>
      <c r="O199" s="59"/>
      <c r="P199" s="132"/>
      <c r="Q199" s="53"/>
      <c r="R199" s="53"/>
      <c r="S199" s="53"/>
      <c r="T199" s="53"/>
      <c r="U199" s="51"/>
      <c r="V199" s="52"/>
      <c r="W199" s="53"/>
    </row>
    <row r="200" spans="2:23" s="48" customFormat="1" ht="14.25">
      <c r="B200" s="59"/>
      <c r="C200" s="59"/>
      <c r="D200" s="59"/>
      <c r="E200" s="320"/>
      <c r="F200" s="59"/>
      <c r="G200" s="59"/>
      <c r="H200" s="59"/>
      <c r="I200" s="59"/>
      <c r="J200" s="59"/>
      <c r="K200" s="59"/>
      <c r="L200" s="132"/>
      <c r="M200" s="132"/>
      <c r="N200" s="132"/>
      <c r="O200" s="59"/>
      <c r="P200" s="132"/>
      <c r="Q200" s="53"/>
      <c r="R200" s="53"/>
      <c r="S200" s="53"/>
      <c r="T200" s="53"/>
      <c r="U200" s="51"/>
      <c r="V200" s="52"/>
      <c r="W200" s="53"/>
    </row>
    <row r="201" spans="2:23" s="48" customFormat="1" ht="14.25">
      <c r="B201" s="59"/>
      <c r="C201" s="59"/>
      <c r="D201" s="59"/>
      <c r="E201" s="320"/>
      <c r="F201" s="59"/>
      <c r="G201" s="59"/>
      <c r="H201" s="59"/>
      <c r="I201" s="59"/>
      <c r="J201" s="59"/>
      <c r="K201" s="59"/>
      <c r="L201" s="132"/>
      <c r="M201" s="132"/>
      <c r="N201" s="132"/>
      <c r="O201" s="59"/>
      <c r="P201" s="132"/>
      <c r="Q201" s="53"/>
      <c r="R201" s="53"/>
      <c r="S201" s="53"/>
      <c r="T201" s="53"/>
      <c r="U201" s="51"/>
      <c r="V201" s="52"/>
      <c r="W201" s="53"/>
    </row>
    <row r="202" spans="2:23" s="48" customFormat="1" ht="14.25">
      <c r="B202" s="59"/>
      <c r="C202" s="59"/>
      <c r="D202" s="59"/>
      <c r="E202" s="320"/>
      <c r="F202" s="59"/>
      <c r="G202" s="59"/>
      <c r="H202" s="59"/>
      <c r="I202" s="59"/>
      <c r="J202" s="59"/>
      <c r="K202" s="59"/>
      <c r="L202" s="132"/>
      <c r="M202" s="132"/>
      <c r="N202" s="132"/>
      <c r="O202" s="59"/>
      <c r="P202" s="132"/>
      <c r="Q202" s="53"/>
      <c r="R202" s="53"/>
      <c r="S202" s="53"/>
      <c r="T202" s="53"/>
      <c r="U202" s="51"/>
      <c r="V202" s="52"/>
      <c r="W202" s="53"/>
    </row>
    <row r="203" spans="2:23" s="48" customFormat="1" ht="14.25">
      <c r="B203" s="59"/>
      <c r="C203" s="59"/>
      <c r="D203" s="59"/>
      <c r="E203" s="320"/>
      <c r="F203" s="59"/>
      <c r="G203" s="59"/>
      <c r="H203" s="59"/>
      <c r="I203" s="59"/>
      <c r="J203" s="59"/>
      <c r="K203" s="59"/>
      <c r="L203" s="132"/>
      <c r="M203" s="132"/>
      <c r="N203" s="132"/>
      <c r="O203" s="59"/>
      <c r="P203" s="132"/>
      <c r="Q203" s="53"/>
      <c r="R203" s="53"/>
      <c r="S203" s="53"/>
      <c r="T203" s="53"/>
      <c r="U203" s="51"/>
      <c r="V203" s="52"/>
      <c r="W203" s="53"/>
    </row>
    <row r="204" spans="2:23" s="48" customFormat="1" ht="14.25">
      <c r="B204" s="59"/>
      <c r="C204" s="59"/>
      <c r="D204" s="59"/>
      <c r="E204" s="320"/>
      <c r="F204" s="59"/>
      <c r="G204" s="59"/>
      <c r="H204" s="59"/>
      <c r="I204" s="59"/>
      <c r="J204" s="59"/>
      <c r="K204" s="59"/>
      <c r="L204" s="132"/>
      <c r="M204" s="132"/>
      <c r="N204" s="132"/>
      <c r="O204" s="59"/>
      <c r="P204" s="132"/>
      <c r="Q204" s="53"/>
      <c r="R204" s="53"/>
      <c r="S204" s="53"/>
      <c r="T204" s="53"/>
      <c r="U204" s="51"/>
      <c r="V204" s="52"/>
      <c r="W204" s="53"/>
    </row>
    <row r="205" spans="2:23" s="48" customFormat="1" ht="14.25">
      <c r="B205" s="59"/>
      <c r="C205" s="59"/>
      <c r="D205" s="59"/>
      <c r="E205" s="320"/>
      <c r="F205" s="59"/>
      <c r="G205" s="59"/>
      <c r="H205" s="59"/>
      <c r="I205" s="59"/>
      <c r="J205" s="59"/>
      <c r="K205" s="59"/>
      <c r="L205" s="132"/>
      <c r="M205" s="132"/>
      <c r="N205" s="132"/>
      <c r="O205" s="59"/>
      <c r="P205" s="132"/>
      <c r="Q205" s="53"/>
      <c r="R205" s="53"/>
      <c r="S205" s="53"/>
      <c r="T205" s="53"/>
      <c r="U205" s="51"/>
      <c r="V205" s="52"/>
      <c r="W205" s="53"/>
    </row>
    <row r="206" spans="2:23" s="48" customFormat="1" ht="14.25">
      <c r="B206" s="59"/>
      <c r="C206" s="59"/>
      <c r="D206" s="59"/>
      <c r="E206" s="320"/>
      <c r="F206" s="59"/>
      <c r="G206" s="59"/>
      <c r="H206" s="59"/>
      <c r="I206" s="59"/>
      <c r="J206" s="59"/>
      <c r="K206" s="59"/>
      <c r="L206" s="132"/>
      <c r="M206" s="132"/>
      <c r="N206" s="132"/>
      <c r="O206" s="59"/>
      <c r="P206" s="132"/>
      <c r="Q206" s="53"/>
      <c r="R206" s="53"/>
      <c r="S206" s="53"/>
      <c r="T206" s="53"/>
      <c r="U206" s="51"/>
      <c r="V206" s="52"/>
      <c r="W206" s="53"/>
    </row>
    <row r="207" spans="2:23" s="48" customFormat="1" ht="14.25">
      <c r="B207" s="59"/>
      <c r="C207" s="59"/>
      <c r="D207" s="59"/>
      <c r="E207" s="320"/>
      <c r="F207" s="59"/>
      <c r="G207" s="59"/>
      <c r="H207" s="59"/>
      <c r="I207" s="59"/>
      <c r="J207" s="59"/>
      <c r="K207" s="59"/>
      <c r="L207" s="132"/>
      <c r="M207" s="132"/>
      <c r="N207" s="132"/>
      <c r="O207" s="59"/>
      <c r="P207" s="132"/>
      <c r="Q207" s="53"/>
      <c r="R207" s="53"/>
      <c r="S207" s="53"/>
      <c r="T207" s="53"/>
      <c r="U207" s="51"/>
      <c r="V207" s="52"/>
      <c r="W207" s="53"/>
    </row>
    <row r="208" spans="2:23" s="48" customFormat="1" ht="14.25">
      <c r="B208" s="59"/>
      <c r="C208" s="59"/>
      <c r="D208" s="59"/>
      <c r="E208" s="320"/>
      <c r="F208" s="59"/>
      <c r="G208" s="59"/>
      <c r="H208" s="59"/>
      <c r="I208" s="59"/>
      <c r="J208" s="59"/>
      <c r="K208" s="59"/>
      <c r="L208" s="132"/>
      <c r="M208" s="132"/>
      <c r="N208" s="132"/>
      <c r="O208" s="59"/>
      <c r="P208" s="132"/>
      <c r="Q208" s="53"/>
      <c r="R208" s="53"/>
      <c r="S208" s="53"/>
      <c r="T208" s="53"/>
      <c r="U208" s="51"/>
      <c r="V208" s="52"/>
      <c r="W208" s="53"/>
    </row>
    <row r="209" spans="2:23" s="48" customFormat="1" ht="14.25">
      <c r="B209" s="59"/>
      <c r="C209" s="59"/>
      <c r="D209" s="59"/>
      <c r="E209" s="320"/>
      <c r="F209" s="59"/>
      <c r="G209" s="59"/>
      <c r="H209" s="59"/>
      <c r="I209" s="59"/>
      <c r="J209" s="59"/>
      <c r="K209" s="59"/>
      <c r="L209" s="132"/>
      <c r="M209" s="132"/>
      <c r="N209" s="132"/>
      <c r="O209" s="59"/>
      <c r="P209" s="132"/>
      <c r="Q209" s="53"/>
      <c r="R209" s="53"/>
      <c r="S209" s="53"/>
      <c r="T209" s="53"/>
      <c r="U209" s="51"/>
      <c r="V209" s="52"/>
      <c r="W209" s="53"/>
    </row>
    <row r="210" spans="2:23" s="48" customFormat="1" ht="14.25">
      <c r="B210" s="59"/>
      <c r="C210" s="59"/>
      <c r="D210" s="59"/>
      <c r="E210" s="320"/>
      <c r="F210" s="59"/>
      <c r="G210" s="59"/>
      <c r="H210" s="59"/>
      <c r="I210" s="59"/>
      <c r="J210" s="59"/>
      <c r="K210" s="59"/>
      <c r="L210" s="132"/>
      <c r="M210" s="132"/>
      <c r="N210" s="132"/>
      <c r="O210" s="59"/>
      <c r="P210" s="132"/>
      <c r="Q210" s="53"/>
      <c r="R210" s="53"/>
      <c r="S210" s="53"/>
      <c r="T210" s="53"/>
      <c r="U210" s="51"/>
      <c r="V210" s="52"/>
      <c r="W210" s="53"/>
    </row>
    <row r="211" spans="2:23" s="48" customFormat="1" ht="14.25">
      <c r="B211" s="59"/>
      <c r="C211" s="59"/>
      <c r="D211" s="59"/>
      <c r="E211" s="320"/>
      <c r="F211" s="59"/>
      <c r="G211" s="59"/>
      <c r="H211" s="59"/>
      <c r="I211" s="59"/>
      <c r="J211" s="59"/>
      <c r="K211" s="59"/>
      <c r="L211" s="132"/>
      <c r="M211" s="132"/>
      <c r="N211" s="132"/>
      <c r="O211" s="59"/>
      <c r="P211" s="132"/>
      <c r="Q211" s="53"/>
      <c r="R211" s="53"/>
      <c r="S211" s="53"/>
      <c r="T211" s="53"/>
      <c r="U211" s="51"/>
      <c r="V211" s="52"/>
      <c r="W211" s="53"/>
    </row>
    <row r="212" spans="2:23" s="48" customFormat="1" ht="14.25">
      <c r="B212" s="59"/>
      <c r="C212" s="59"/>
      <c r="D212" s="59"/>
      <c r="E212" s="320"/>
      <c r="F212" s="59"/>
      <c r="G212" s="59"/>
      <c r="H212" s="59"/>
      <c r="I212" s="59"/>
      <c r="J212" s="59"/>
      <c r="K212" s="59"/>
      <c r="L212" s="132"/>
      <c r="M212" s="132"/>
      <c r="N212" s="132"/>
      <c r="O212" s="59"/>
      <c r="P212" s="132"/>
      <c r="Q212" s="53"/>
      <c r="R212" s="53"/>
      <c r="S212" s="53"/>
      <c r="T212" s="53"/>
      <c r="U212" s="51"/>
      <c r="V212" s="52"/>
      <c r="W212" s="53"/>
    </row>
    <row r="213" spans="2:23" s="48" customFormat="1" ht="14.25">
      <c r="B213" s="59"/>
      <c r="C213" s="59"/>
      <c r="D213" s="59"/>
      <c r="E213" s="320"/>
      <c r="F213" s="59"/>
      <c r="G213" s="59"/>
      <c r="H213" s="59"/>
      <c r="I213" s="59"/>
      <c r="J213" s="59"/>
      <c r="K213" s="59"/>
      <c r="L213" s="132"/>
      <c r="M213" s="132"/>
      <c r="N213" s="132"/>
      <c r="O213" s="59"/>
      <c r="P213" s="132"/>
      <c r="Q213" s="53"/>
      <c r="R213" s="53"/>
      <c r="S213" s="53"/>
      <c r="T213" s="53"/>
      <c r="U213" s="51"/>
      <c r="V213" s="52"/>
      <c r="W213" s="53"/>
    </row>
    <row r="214" spans="2:23" s="48" customFormat="1" ht="14.25">
      <c r="B214" s="59"/>
      <c r="C214" s="59"/>
      <c r="D214" s="59"/>
      <c r="E214" s="320"/>
      <c r="F214" s="59"/>
      <c r="G214" s="59"/>
      <c r="H214" s="59"/>
      <c r="I214" s="59"/>
      <c r="J214" s="59"/>
      <c r="K214" s="59"/>
      <c r="L214" s="132"/>
      <c r="M214" s="132"/>
      <c r="N214" s="132"/>
      <c r="O214" s="59"/>
      <c r="P214" s="132"/>
      <c r="Q214" s="53"/>
      <c r="R214" s="53"/>
      <c r="S214" s="53"/>
      <c r="T214" s="53"/>
      <c r="U214" s="51"/>
      <c r="V214" s="52"/>
      <c r="W214" s="53"/>
    </row>
    <row r="215" spans="2:23" s="48" customFormat="1" ht="14.25">
      <c r="B215" s="59"/>
      <c r="C215" s="59"/>
      <c r="D215" s="59"/>
      <c r="E215" s="320"/>
      <c r="F215" s="59"/>
      <c r="G215" s="59"/>
      <c r="H215" s="59"/>
      <c r="I215" s="59"/>
      <c r="J215" s="59"/>
      <c r="K215" s="59"/>
      <c r="L215" s="132"/>
      <c r="M215" s="132"/>
      <c r="N215" s="132"/>
      <c r="O215" s="59"/>
      <c r="P215" s="132"/>
      <c r="Q215" s="53"/>
      <c r="R215" s="53"/>
      <c r="S215" s="53"/>
      <c r="T215" s="53"/>
      <c r="U215" s="51"/>
      <c r="V215" s="52"/>
      <c r="W215" s="53"/>
    </row>
    <row r="216" spans="2:23" s="48" customFormat="1" ht="14.25">
      <c r="B216" s="59"/>
      <c r="C216" s="59"/>
      <c r="D216" s="59"/>
      <c r="E216" s="320"/>
      <c r="F216" s="59"/>
      <c r="G216" s="59"/>
      <c r="H216" s="59"/>
      <c r="I216" s="59"/>
      <c r="J216" s="59"/>
      <c r="K216" s="59"/>
      <c r="L216" s="132"/>
      <c r="M216" s="132"/>
      <c r="N216" s="132"/>
      <c r="O216" s="59"/>
      <c r="P216" s="132"/>
      <c r="Q216" s="53"/>
      <c r="R216" s="53"/>
      <c r="S216" s="53"/>
      <c r="T216" s="53"/>
      <c r="U216" s="51"/>
      <c r="V216" s="52"/>
      <c r="W216" s="53"/>
    </row>
    <row r="217" spans="2:23" s="48" customFormat="1" ht="14.25">
      <c r="B217" s="59"/>
      <c r="C217" s="59"/>
      <c r="D217" s="59"/>
      <c r="E217" s="320"/>
      <c r="F217" s="59"/>
      <c r="G217" s="59"/>
      <c r="H217" s="59"/>
      <c r="I217" s="59"/>
      <c r="J217" s="59"/>
      <c r="K217" s="59"/>
      <c r="L217" s="132"/>
      <c r="M217" s="132"/>
      <c r="N217" s="132"/>
      <c r="O217" s="59"/>
      <c r="P217" s="132"/>
      <c r="Q217" s="53"/>
      <c r="R217" s="53"/>
      <c r="S217" s="53"/>
      <c r="T217" s="53"/>
      <c r="U217" s="51"/>
      <c r="V217" s="52"/>
      <c r="W217" s="53"/>
    </row>
    <row r="218" spans="2:23" s="48" customFormat="1" ht="14.25">
      <c r="B218" s="59"/>
      <c r="C218" s="59"/>
      <c r="D218" s="59"/>
      <c r="E218" s="320"/>
      <c r="F218" s="59"/>
      <c r="G218" s="59"/>
      <c r="H218" s="59"/>
      <c r="I218" s="59"/>
      <c r="J218" s="59"/>
      <c r="K218" s="59"/>
      <c r="L218" s="132"/>
      <c r="M218" s="132"/>
      <c r="N218" s="132"/>
      <c r="O218" s="59"/>
      <c r="P218" s="132"/>
      <c r="Q218" s="53"/>
      <c r="R218" s="53"/>
      <c r="S218" s="53"/>
      <c r="T218" s="53"/>
      <c r="U218" s="51"/>
      <c r="V218" s="52"/>
      <c r="W218" s="53"/>
    </row>
    <row r="219" spans="2:23" s="48" customFormat="1" ht="14.25">
      <c r="B219" s="59"/>
      <c r="C219" s="59"/>
      <c r="D219" s="59"/>
      <c r="E219" s="320"/>
      <c r="F219" s="59"/>
      <c r="G219" s="59"/>
      <c r="H219" s="59"/>
      <c r="I219" s="59"/>
      <c r="J219" s="59"/>
      <c r="K219" s="59"/>
      <c r="L219" s="132"/>
      <c r="M219" s="132"/>
      <c r="N219" s="132"/>
      <c r="O219" s="59"/>
      <c r="P219" s="132"/>
      <c r="Q219" s="53"/>
      <c r="R219" s="53"/>
      <c r="S219" s="53"/>
      <c r="T219" s="53"/>
      <c r="U219" s="51"/>
      <c r="V219" s="52"/>
      <c r="W219" s="53"/>
    </row>
    <row r="220" spans="2:23" s="48" customFormat="1" ht="14.25">
      <c r="B220" s="59"/>
      <c r="C220" s="59"/>
      <c r="D220" s="59"/>
      <c r="E220" s="320"/>
      <c r="F220" s="59"/>
      <c r="G220" s="59"/>
      <c r="H220" s="59"/>
      <c r="I220" s="59"/>
      <c r="J220" s="59"/>
      <c r="K220" s="59"/>
      <c r="L220" s="132"/>
      <c r="M220" s="132"/>
      <c r="N220" s="132"/>
      <c r="O220" s="59"/>
      <c r="P220" s="132"/>
      <c r="Q220" s="53"/>
      <c r="R220" s="53"/>
      <c r="S220" s="53"/>
      <c r="T220" s="53"/>
      <c r="U220" s="51"/>
      <c r="V220" s="52"/>
      <c r="W220" s="53"/>
    </row>
    <row r="221" spans="2:23" s="48" customFormat="1" ht="14.25">
      <c r="B221" s="59"/>
      <c r="C221" s="59"/>
      <c r="D221" s="59"/>
      <c r="E221" s="320"/>
      <c r="F221" s="59"/>
      <c r="G221" s="59"/>
      <c r="H221" s="59"/>
      <c r="I221" s="59"/>
      <c r="J221" s="59"/>
      <c r="K221" s="59"/>
      <c r="L221" s="132"/>
      <c r="M221" s="132"/>
      <c r="N221" s="132"/>
      <c r="O221" s="59"/>
      <c r="P221" s="132"/>
      <c r="Q221" s="53"/>
      <c r="R221" s="53"/>
      <c r="S221" s="53"/>
      <c r="T221" s="53"/>
      <c r="U221" s="51"/>
      <c r="V221" s="52"/>
      <c r="W221" s="53"/>
    </row>
    <row r="222" spans="2:23" s="48" customFormat="1" ht="14.25">
      <c r="B222" s="59"/>
      <c r="C222" s="59"/>
      <c r="D222" s="59"/>
      <c r="E222" s="320"/>
      <c r="F222" s="59"/>
      <c r="G222" s="59"/>
      <c r="H222" s="59"/>
      <c r="I222" s="59"/>
      <c r="J222" s="59"/>
      <c r="K222" s="59"/>
      <c r="L222" s="132"/>
      <c r="M222" s="132"/>
      <c r="N222" s="132"/>
      <c r="O222" s="59"/>
      <c r="P222" s="132"/>
      <c r="Q222" s="53"/>
      <c r="R222" s="53"/>
      <c r="S222" s="53"/>
      <c r="T222" s="53"/>
      <c r="U222" s="51"/>
      <c r="V222" s="52"/>
      <c r="W222" s="53"/>
    </row>
    <row r="223" spans="2:23" s="48" customFormat="1" ht="14.25">
      <c r="B223" s="59"/>
      <c r="C223" s="59"/>
      <c r="D223" s="59"/>
      <c r="E223" s="320"/>
      <c r="F223" s="59"/>
      <c r="G223" s="59"/>
      <c r="H223" s="59"/>
      <c r="I223" s="59"/>
      <c r="J223" s="59"/>
      <c r="K223" s="59"/>
      <c r="L223" s="132"/>
      <c r="M223" s="132"/>
      <c r="N223" s="132"/>
      <c r="O223" s="59"/>
      <c r="P223" s="132"/>
      <c r="Q223" s="53"/>
      <c r="R223" s="53"/>
      <c r="S223" s="53"/>
      <c r="T223" s="53"/>
      <c r="U223" s="51"/>
      <c r="V223" s="52"/>
      <c r="W223" s="53"/>
    </row>
    <row r="224" spans="2:23" s="48" customFormat="1" ht="14.25">
      <c r="B224" s="59"/>
      <c r="C224" s="59"/>
      <c r="D224" s="59"/>
      <c r="E224" s="320"/>
      <c r="F224" s="59"/>
      <c r="G224" s="59"/>
      <c r="H224" s="59"/>
      <c r="I224" s="59"/>
      <c r="J224" s="59"/>
      <c r="K224" s="59"/>
      <c r="L224" s="132"/>
      <c r="M224" s="132"/>
      <c r="N224" s="132"/>
      <c r="O224" s="59"/>
      <c r="P224" s="132"/>
      <c r="Q224" s="53"/>
      <c r="R224" s="53"/>
      <c r="S224" s="53"/>
      <c r="T224" s="53"/>
      <c r="U224" s="51"/>
      <c r="V224" s="52"/>
      <c r="W224" s="53"/>
    </row>
    <row r="225" spans="2:23" s="48" customFormat="1" ht="14.25">
      <c r="B225" s="59"/>
      <c r="C225" s="59"/>
      <c r="D225" s="59"/>
      <c r="E225" s="320"/>
      <c r="F225" s="59"/>
      <c r="G225" s="59"/>
      <c r="H225" s="59"/>
      <c r="I225" s="59"/>
      <c r="J225" s="59"/>
      <c r="K225" s="59"/>
      <c r="L225" s="132"/>
      <c r="M225" s="132"/>
      <c r="N225" s="132"/>
      <c r="O225" s="59"/>
      <c r="P225" s="132"/>
      <c r="Q225" s="53"/>
      <c r="R225" s="53"/>
      <c r="S225" s="53"/>
      <c r="T225" s="53"/>
      <c r="U225" s="51"/>
      <c r="V225" s="52"/>
      <c r="W225" s="53"/>
    </row>
    <row r="226" spans="2:23" s="48" customFormat="1" ht="14.25">
      <c r="B226" s="59"/>
      <c r="C226" s="59"/>
      <c r="D226" s="59"/>
      <c r="E226" s="320"/>
      <c r="F226" s="59"/>
      <c r="G226" s="59"/>
      <c r="H226" s="59"/>
      <c r="I226" s="59"/>
      <c r="J226" s="59"/>
      <c r="K226" s="59"/>
      <c r="L226" s="132"/>
      <c r="M226" s="132"/>
      <c r="N226" s="132"/>
      <c r="O226" s="59"/>
      <c r="P226" s="132"/>
      <c r="Q226" s="53"/>
      <c r="R226" s="53"/>
      <c r="S226" s="53"/>
      <c r="T226" s="53"/>
      <c r="U226" s="51"/>
      <c r="V226" s="52"/>
      <c r="W226" s="53"/>
    </row>
    <row r="227" spans="2:23" s="48" customFormat="1" ht="14.25">
      <c r="B227" s="59"/>
      <c r="C227" s="59"/>
      <c r="D227" s="59"/>
      <c r="E227" s="320"/>
      <c r="F227" s="59"/>
      <c r="G227" s="59"/>
      <c r="H227" s="59"/>
      <c r="I227" s="59"/>
      <c r="J227" s="59"/>
      <c r="K227" s="59"/>
      <c r="L227" s="132"/>
      <c r="M227" s="132"/>
      <c r="N227" s="132"/>
      <c r="O227" s="59"/>
      <c r="P227" s="132"/>
      <c r="Q227" s="53"/>
      <c r="R227" s="53"/>
      <c r="S227" s="53"/>
      <c r="T227" s="53"/>
      <c r="U227" s="51"/>
      <c r="V227" s="52"/>
      <c r="W227" s="53"/>
    </row>
    <row r="228" spans="2:23" s="48" customFormat="1" ht="14.25">
      <c r="B228" s="59"/>
      <c r="C228" s="59"/>
      <c r="D228" s="59"/>
      <c r="E228" s="320"/>
      <c r="F228" s="59"/>
      <c r="G228" s="59"/>
      <c r="H228" s="59"/>
      <c r="I228" s="59"/>
      <c r="J228" s="59"/>
      <c r="K228" s="59"/>
      <c r="L228" s="132"/>
      <c r="M228" s="132"/>
      <c r="N228" s="132"/>
      <c r="O228" s="59"/>
      <c r="P228" s="132"/>
      <c r="Q228" s="53"/>
      <c r="R228" s="53"/>
      <c r="S228" s="53"/>
      <c r="T228" s="53"/>
      <c r="U228" s="51"/>
      <c r="V228" s="52"/>
      <c r="W228" s="53"/>
    </row>
    <row r="229" spans="2:23" s="48" customFormat="1" ht="14.25">
      <c r="B229" s="59"/>
      <c r="C229" s="59"/>
      <c r="D229" s="59"/>
      <c r="E229" s="320"/>
      <c r="F229" s="59"/>
      <c r="G229" s="59"/>
      <c r="H229" s="59"/>
      <c r="I229" s="59"/>
      <c r="J229" s="59"/>
      <c r="K229" s="59"/>
      <c r="L229" s="132"/>
      <c r="M229" s="132"/>
      <c r="N229" s="132"/>
      <c r="O229" s="59"/>
      <c r="P229" s="132"/>
      <c r="Q229" s="53"/>
      <c r="R229" s="53"/>
      <c r="S229" s="53"/>
      <c r="T229" s="53"/>
      <c r="U229" s="51"/>
      <c r="V229" s="52"/>
      <c r="W229" s="53"/>
    </row>
    <row r="230" spans="2:23" s="48" customFormat="1" ht="14.25">
      <c r="B230" s="59"/>
      <c r="C230" s="59"/>
      <c r="D230" s="59"/>
      <c r="E230" s="320"/>
      <c r="F230" s="59"/>
      <c r="G230" s="59"/>
      <c r="H230" s="59"/>
      <c r="I230" s="59"/>
      <c r="J230" s="59"/>
      <c r="K230" s="59"/>
      <c r="L230" s="132"/>
      <c r="M230" s="132"/>
      <c r="N230" s="132"/>
      <c r="O230" s="59"/>
      <c r="P230" s="132"/>
      <c r="Q230" s="53"/>
      <c r="R230" s="53"/>
      <c r="S230" s="53"/>
      <c r="T230" s="53"/>
      <c r="U230" s="51"/>
      <c r="V230" s="52"/>
      <c r="W230" s="53"/>
    </row>
    <row r="231" spans="2:23" s="48" customFormat="1" ht="14.25">
      <c r="B231" s="59"/>
      <c r="C231" s="59"/>
      <c r="D231" s="59"/>
      <c r="E231" s="320"/>
      <c r="F231" s="59"/>
      <c r="G231" s="59"/>
      <c r="H231" s="59"/>
      <c r="I231" s="59"/>
      <c r="J231" s="59"/>
      <c r="K231" s="59"/>
      <c r="L231" s="132"/>
      <c r="M231" s="132"/>
      <c r="N231" s="132"/>
      <c r="O231" s="59"/>
      <c r="P231" s="132"/>
      <c r="Q231" s="53"/>
      <c r="R231" s="53"/>
      <c r="S231" s="53"/>
      <c r="T231" s="53"/>
      <c r="U231" s="51"/>
      <c r="V231" s="52"/>
      <c r="W231" s="53"/>
    </row>
    <row r="232" spans="2:23" s="48" customFormat="1" ht="14.25">
      <c r="B232" s="59"/>
      <c r="C232" s="59"/>
      <c r="D232" s="59"/>
      <c r="E232" s="320"/>
      <c r="F232" s="59"/>
      <c r="G232" s="59"/>
      <c r="H232" s="59"/>
      <c r="I232" s="59"/>
      <c r="J232" s="59"/>
      <c r="K232" s="59"/>
      <c r="L232" s="132"/>
      <c r="M232" s="132"/>
      <c r="N232" s="132"/>
      <c r="O232" s="59"/>
      <c r="P232" s="132"/>
      <c r="Q232" s="53"/>
      <c r="R232" s="53"/>
      <c r="S232" s="53"/>
      <c r="T232" s="53"/>
      <c r="U232" s="51"/>
      <c r="V232" s="52"/>
      <c r="W232" s="53"/>
    </row>
    <row r="233" spans="2:23" s="48" customFormat="1" ht="14.25">
      <c r="B233" s="59"/>
      <c r="C233" s="59"/>
      <c r="D233" s="59"/>
      <c r="E233" s="320"/>
      <c r="F233" s="59"/>
      <c r="G233" s="59"/>
      <c r="H233" s="59"/>
      <c r="I233" s="59"/>
      <c r="J233" s="59"/>
      <c r="K233" s="59"/>
      <c r="L233" s="132"/>
      <c r="M233" s="132"/>
      <c r="N233" s="132"/>
      <c r="O233" s="59"/>
      <c r="P233" s="132"/>
      <c r="Q233" s="53"/>
      <c r="R233" s="53"/>
      <c r="S233" s="53"/>
      <c r="T233" s="53"/>
      <c r="U233" s="51"/>
      <c r="V233" s="52"/>
      <c r="W233" s="53"/>
    </row>
    <row r="234" spans="2:23" s="48" customFormat="1" ht="14.25">
      <c r="B234" s="59"/>
      <c r="C234" s="59"/>
      <c r="D234" s="59"/>
      <c r="E234" s="320"/>
      <c r="F234" s="59"/>
      <c r="G234" s="59"/>
      <c r="H234" s="59"/>
      <c r="I234" s="59"/>
      <c r="J234" s="59"/>
      <c r="K234" s="59"/>
      <c r="L234" s="132"/>
      <c r="M234" s="132"/>
      <c r="N234" s="132"/>
      <c r="O234" s="59"/>
      <c r="P234" s="132"/>
      <c r="Q234" s="53"/>
      <c r="R234" s="53"/>
      <c r="S234" s="53"/>
      <c r="T234" s="53"/>
      <c r="U234" s="51"/>
      <c r="V234" s="52"/>
      <c r="W234" s="53"/>
    </row>
    <row r="235" spans="2:23" s="48" customFormat="1" ht="14.25">
      <c r="B235" s="59"/>
      <c r="C235" s="59"/>
      <c r="D235" s="59"/>
      <c r="E235" s="320"/>
      <c r="F235" s="59"/>
      <c r="G235" s="59"/>
      <c r="H235" s="59"/>
      <c r="I235" s="59"/>
      <c r="J235" s="59"/>
      <c r="K235" s="59"/>
      <c r="L235" s="132"/>
      <c r="M235" s="132"/>
      <c r="N235" s="132"/>
      <c r="O235" s="59"/>
      <c r="P235" s="132"/>
      <c r="Q235" s="53"/>
      <c r="R235" s="53"/>
      <c r="S235" s="53"/>
      <c r="T235" s="53"/>
      <c r="U235" s="51"/>
      <c r="V235" s="52"/>
      <c r="W235" s="53"/>
    </row>
    <row r="236" spans="2:23" s="48" customFormat="1" ht="14.25">
      <c r="B236" s="59"/>
      <c r="C236" s="59"/>
      <c r="D236" s="59"/>
      <c r="E236" s="320"/>
      <c r="F236" s="59"/>
      <c r="G236" s="59"/>
      <c r="H236" s="59"/>
      <c r="I236" s="59"/>
      <c r="J236" s="59"/>
      <c r="K236" s="59"/>
      <c r="L236" s="132"/>
      <c r="M236" s="132"/>
      <c r="N236" s="132"/>
      <c r="O236" s="59"/>
      <c r="P236" s="132"/>
      <c r="Q236" s="53"/>
      <c r="R236" s="53"/>
      <c r="S236" s="53"/>
      <c r="T236" s="53"/>
      <c r="U236" s="51"/>
      <c r="V236" s="52"/>
      <c r="W236" s="53"/>
    </row>
    <row r="237" spans="2:23" s="48" customFormat="1" ht="14.25">
      <c r="B237" s="59"/>
      <c r="C237" s="59"/>
      <c r="D237" s="59"/>
      <c r="E237" s="320"/>
      <c r="F237" s="59"/>
      <c r="G237" s="59"/>
      <c r="H237" s="59"/>
      <c r="I237" s="59"/>
      <c r="J237" s="59"/>
      <c r="K237" s="59"/>
      <c r="L237" s="132"/>
      <c r="M237" s="132"/>
      <c r="N237" s="132"/>
      <c r="O237" s="59"/>
      <c r="P237" s="132"/>
      <c r="Q237" s="53"/>
      <c r="R237" s="53"/>
      <c r="S237" s="53"/>
      <c r="T237" s="53"/>
      <c r="U237" s="51"/>
      <c r="V237" s="52"/>
      <c r="W237" s="53"/>
    </row>
    <row r="238" spans="2:23" s="48" customFormat="1" ht="14.25">
      <c r="B238" s="59"/>
      <c r="C238" s="59"/>
      <c r="D238" s="59"/>
      <c r="E238" s="320"/>
      <c r="F238" s="59"/>
      <c r="G238" s="59"/>
      <c r="H238" s="59"/>
      <c r="I238" s="59"/>
      <c r="J238" s="59"/>
      <c r="K238" s="59"/>
      <c r="L238" s="132"/>
      <c r="M238" s="132"/>
      <c r="N238" s="132"/>
      <c r="O238" s="59"/>
      <c r="P238" s="132"/>
      <c r="Q238" s="53"/>
      <c r="R238" s="53"/>
      <c r="S238" s="53"/>
      <c r="T238" s="53"/>
      <c r="U238" s="51"/>
      <c r="V238" s="52"/>
      <c r="W238" s="53"/>
    </row>
    <row r="239" spans="2:23" s="48" customFormat="1" ht="14.25">
      <c r="B239" s="59"/>
      <c r="C239" s="59"/>
      <c r="D239" s="59"/>
      <c r="E239" s="320"/>
      <c r="F239" s="59"/>
      <c r="G239" s="59"/>
      <c r="H239" s="59"/>
      <c r="I239" s="59"/>
      <c r="J239" s="59"/>
      <c r="K239" s="59"/>
      <c r="L239" s="132"/>
      <c r="M239" s="132"/>
      <c r="N239" s="132"/>
      <c r="O239" s="59"/>
      <c r="P239" s="132"/>
      <c r="Q239" s="53"/>
      <c r="R239" s="53"/>
      <c r="S239" s="53"/>
      <c r="T239" s="53"/>
      <c r="U239" s="51"/>
      <c r="V239" s="52"/>
      <c r="W239" s="53"/>
    </row>
    <row r="240" spans="2:23" s="48" customFormat="1" ht="14.25">
      <c r="B240" s="59"/>
      <c r="C240" s="59"/>
      <c r="D240" s="59"/>
      <c r="E240" s="320"/>
      <c r="F240" s="59"/>
      <c r="G240" s="59"/>
      <c r="H240" s="59"/>
      <c r="I240" s="59"/>
      <c r="J240" s="59"/>
      <c r="K240" s="59"/>
      <c r="L240" s="132"/>
      <c r="M240" s="132"/>
      <c r="N240" s="132"/>
      <c r="O240" s="59"/>
      <c r="P240" s="132"/>
      <c r="Q240" s="53"/>
      <c r="R240" s="53"/>
      <c r="S240" s="53"/>
      <c r="T240" s="53"/>
      <c r="U240" s="51"/>
      <c r="V240" s="52"/>
      <c r="W240" s="53"/>
    </row>
    <row r="241" spans="2:23" s="48" customFormat="1" ht="14.25">
      <c r="B241" s="59"/>
      <c r="C241" s="59"/>
      <c r="D241" s="59"/>
      <c r="E241" s="320"/>
      <c r="F241" s="59"/>
      <c r="G241" s="59"/>
      <c r="H241" s="59"/>
      <c r="I241" s="59"/>
      <c r="J241" s="59"/>
      <c r="K241" s="59"/>
      <c r="L241" s="132"/>
      <c r="M241" s="132"/>
      <c r="N241" s="132"/>
      <c r="O241" s="59"/>
      <c r="P241" s="132"/>
      <c r="Q241" s="53"/>
      <c r="R241" s="53"/>
      <c r="S241" s="53"/>
      <c r="T241" s="53"/>
      <c r="U241" s="51"/>
      <c r="V241" s="52"/>
      <c r="W241" s="53"/>
    </row>
    <row r="242" spans="2:23" s="48" customFormat="1" ht="14.25">
      <c r="B242" s="59"/>
      <c r="C242" s="59"/>
      <c r="D242" s="59"/>
      <c r="E242" s="320"/>
      <c r="F242" s="59"/>
      <c r="G242" s="59"/>
      <c r="H242" s="59"/>
      <c r="I242" s="59"/>
      <c r="J242" s="59"/>
      <c r="K242" s="59"/>
      <c r="L242" s="132"/>
      <c r="M242" s="132"/>
      <c r="N242" s="132"/>
      <c r="O242" s="59"/>
      <c r="P242" s="132"/>
      <c r="Q242" s="53"/>
      <c r="R242" s="53"/>
      <c r="S242" s="53"/>
      <c r="T242" s="53"/>
      <c r="U242" s="51"/>
      <c r="V242" s="52"/>
      <c r="W242" s="53"/>
    </row>
    <row r="243" spans="2:23" s="48" customFormat="1" ht="14.25">
      <c r="B243" s="59"/>
      <c r="C243" s="59"/>
      <c r="D243" s="59"/>
      <c r="E243" s="320"/>
      <c r="F243" s="59"/>
      <c r="G243" s="59"/>
      <c r="H243" s="59"/>
      <c r="I243" s="59"/>
      <c r="J243" s="59"/>
      <c r="K243" s="59"/>
      <c r="L243" s="132"/>
      <c r="M243" s="132"/>
      <c r="N243" s="132"/>
      <c r="O243" s="59"/>
      <c r="P243" s="132"/>
      <c r="Q243" s="53"/>
      <c r="R243" s="53"/>
      <c r="S243" s="53"/>
      <c r="T243" s="53"/>
      <c r="U243" s="51"/>
      <c r="V243" s="52"/>
      <c r="W243" s="53"/>
    </row>
    <row r="244" spans="2:23" s="48" customFormat="1" ht="14.25">
      <c r="B244" s="59"/>
      <c r="C244" s="59"/>
      <c r="D244" s="59"/>
      <c r="E244" s="320"/>
      <c r="F244" s="59"/>
      <c r="G244" s="59"/>
      <c r="H244" s="59"/>
      <c r="I244" s="59"/>
      <c r="J244" s="59"/>
      <c r="K244" s="59"/>
      <c r="L244" s="132"/>
      <c r="M244" s="132"/>
      <c r="N244" s="132"/>
      <c r="O244" s="59"/>
      <c r="P244" s="132"/>
      <c r="Q244" s="53"/>
      <c r="R244" s="53"/>
      <c r="S244" s="53"/>
      <c r="T244" s="53"/>
      <c r="U244" s="51"/>
      <c r="V244" s="52"/>
      <c r="W244" s="53"/>
    </row>
    <row r="245" spans="2:23" s="48" customFormat="1" ht="14.25">
      <c r="B245" s="59"/>
      <c r="C245" s="59"/>
      <c r="D245" s="59"/>
      <c r="E245" s="320"/>
      <c r="F245" s="59"/>
      <c r="G245" s="59"/>
      <c r="H245" s="59"/>
      <c r="I245" s="59"/>
      <c r="J245" s="59"/>
      <c r="K245" s="59"/>
      <c r="L245" s="132"/>
      <c r="M245" s="132"/>
      <c r="N245" s="132"/>
      <c r="O245" s="59"/>
      <c r="P245" s="132"/>
      <c r="Q245" s="53"/>
      <c r="R245" s="53"/>
      <c r="S245" s="53"/>
      <c r="T245" s="53"/>
      <c r="U245" s="51"/>
      <c r="V245" s="52"/>
      <c r="W245" s="53"/>
    </row>
    <row r="246" spans="2:23" s="48" customFormat="1" ht="14.25">
      <c r="B246" s="59"/>
      <c r="C246" s="59"/>
      <c r="D246" s="59"/>
      <c r="E246" s="320"/>
      <c r="F246" s="59"/>
      <c r="G246" s="59"/>
      <c r="H246" s="59"/>
      <c r="I246" s="59"/>
      <c r="J246" s="59"/>
      <c r="K246" s="59"/>
      <c r="L246" s="132"/>
      <c r="M246" s="132"/>
      <c r="N246" s="132"/>
      <c r="O246" s="59"/>
      <c r="P246" s="132"/>
      <c r="Q246" s="53"/>
      <c r="R246" s="53"/>
      <c r="S246" s="53"/>
      <c r="T246" s="53"/>
      <c r="U246" s="51"/>
      <c r="V246" s="52"/>
      <c r="W246" s="53"/>
    </row>
    <row r="247" spans="2:23" s="48" customFormat="1" ht="14.25">
      <c r="B247" s="59"/>
      <c r="C247" s="59"/>
      <c r="D247" s="59"/>
      <c r="E247" s="320"/>
      <c r="F247" s="59"/>
      <c r="G247" s="59"/>
      <c r="H247" s="59"/>
      <c r="I247" s="59"/>
      <c r="J247" s="59"/>
      <c r="K247" s="59"/>
      <c r="L247" s="132"/>
      <c r="M247" s="132"/>
      <c r="N247" s="132"/>
      <c r="O247" s="59"/>
      <c r="P247" s="132"/>
      <c r="Q247" s="53"/>
      <c r="R247" s="53"/>
      <c r="S247" s="53"/>
      <c r="T247" s="53"/>
      <c r="U247" s="51"/>
      <c r="V247" s="52"/>
      <c r="W247" s="53"/>
    </row>
    <row r="248" spans="2:23" s="48" customFormat="1" ht="14.25">
      <c r="B248" s="59"/>
      <c r="C248" s="59"/>
      <c r="D248" s="59"/>
      <c r="E248" s="320"/>
      <c r="F248" s="59"/>
      <c r="G248" s="59"/>
      <c r="H248" s="59"/>
      <c r="I248" s="59"/>
      <c r="J248" s="59"/>
      <c r="K248" s="59"/>
      <c r="L248" s="132"/>
      <c r="M248" s="132"/>
      <c r="N248" s="132"/>
      <c r="O248" s="59"/>
      <c r="P248" s="132"/>
      <c r="Q248" s="53"/>
      <c r="R248" s="53"/>
      <c r="S248" s="53"/>
      <c r="T248" s="53"/>
      <c r="U248" s="51"/>
      <c r="V248" s="52"/>
      <c r="W248" s="53"/>
    </row>
    <row r="249" spans="2:23" s="48" customFormat="1" ht="14.25">
      <c r="B249" s="59"/>
      <c r="C249" s="59"/>
      <c r="D249" s="59"/>
      <c r="E249" s="320"/>
      <c r="F249" s="59"/>
      <c r="G249" s="59"/>
      <c r="H249" s="59"/>
      <c r="I249" s="59"/>
      <c r="J249" s="59"/>
      <c r="K249" s="59"/>
      <c r="L249" s="132"/>
      <c r="M249" s="132"/>
      <c r="N249" s="132"/>
      <c r="O249" s="59"/>
      <c r="P249" s="132"/>
      <c r="Q249" s="53"/>
      <c r="R249" s="53"/>
      <c r="S249" s="53"/>
      <c r="T249" s="53"/>
      <c r="U249" s="51"/>
      <c r="V249" s="52"/>
      <c r="W249" s="53"/>
    </row>
    <row r="250" spans="2:23" s="48" customFormat="1" ht="14.25">
      <c r="B250" s="59"/>
      <c r="C250" s="59"/>
      <c r="D250" s="59"/>
      <c r="E250" s="320"/>
      <c r="F250" s="59"/>
      <c r="G250" s="59"/>
      <c r="H250" s="59"/>
      <c r="I250" s="59"/>
      <c r="J250" s="59"/>
      <c r="K250" s="59"/>
      <c r="L250" s="132"/>
      <c r="M250" s="132"/>
      <c r="N250" s="132"/>
      <c r="O250" s="59"/>
      <c r="P250" s="132"/>
      <c r="Q250" s="53"/>
      <c r="R250" s="53"/>
      <c r="S250" s="53"/>
      <c r="T250" s="53"/>
      <c r="U250" s="51"/>
      <c r="V250" s="52"/>
      <c r="W250" s="53"/>
    </row>
    <row r="251" spans="2:23" s="48" customFormat="1" ht="14.25">
      <c r="B251" s="59"/>
      <c r="C251" s="59"/>
      <c r="D251" s="59"/>
      <c r="E251" s="320"/>
      <c r="F251" s="59"/>
      <c r="G251" s="59"/>
      <c r="H251" s="59"/>
      <c r="I251" s="59"/>
      <c r="J251" s="59"/>
      <c r="K251" s="59"/>
      <c r="L251" s="132"/>
      <c r="M251" s="132"/>
      <c r="N251" s="132"/>
      <c r="O251" s="59"/>
      <c r="P251" s="132"/>
      <c r="Q251" s="53"/>
      <c r="R251" s="53"/>
      <c r="S251" s="53"/>
      <c r="T251" s="53"/>
      <c r="U251" s="51"/>
      <c r="V251" s="52"/>
      <c r="W251" s="53"/>
    </row>
    <row r="252" spans="2:23" s="48" customFormat="1" ht="14.25">
      <c r="B252" s="59"/>
      <c r="C252" s="59"/>
      <c r="D252" s="59"/>
      <c r="E252" s="320"/>
      <c r="F252" s="59"/>
      <c r="G252" s="59"/>
      <c r="H252" s="59"/>
      <c r="I252" s="59"/>
      <c r="J252" s="59"/>
      <c r="K252" s="59"/>
      <c r="L252" s="132"/>
      <c r="M252" s="132"/>
      <c r="N252" s="132"/>
      <c r="O252" s="59"/>
      <c r="P252" s="132"/>
      <c r="Q252" s="53"/>
      <c r="R252" s="53"/>
      <c r="S252" s="53"/>
      <c r="T252" s="53"/>
      <c r="U252" s="51"/>
      <c r="V252" s="52"/>
      <c r="W252" s="53"/>
    </row>
    <row r="253" spans="2:23" s="48" customFormat="1" ht="14.25">
      <c r="B253" s="59"/>
      <c r="C253" s="59"/>
      <c r="D253" s="59"/>
      <c r="E253" s="320"/>
      <c r="F253" s="59"/>
      <c r="G253" s="59"/>
      <c r="H253" s="59"/>
      <c r="I253" s="59"/>
      <c r="J253" s="59"/>
      <c r="K253" s="59"/>
      <c r="L253" s="132"/>
      <c r="M253" s="132"/>
      <c r="N253" s="132"/>
      <c r="O253" s="59"/>
      <c r="P253" s="132"/>
      <c r="Q253" s="53"/>
      <c r="R253" s="53"/>
      <c r="S253" s="53"/>
      <c r="T253" s="53"/>
      <c r="U253" s="51"/>
      <c r="V253" s="52"/>
      <c r="W253" s="53"/>
    </row>
    <row r="254" spans="2:23" s="48" customFormat="1" ht="14.25">
      <c r="B254" s="59"/>
      <c r="C254" s="59"/>
      <c r="D254" s="59"/>
      <c r="E254" s="320"/>
      <c r="F254" s="59"/>
      <c r="G254" s="59"/>
      <c r="H254" s="59"/>
      <c r="I254" s="59"/>
      <c r="J254" s="59"/>
      <c r="K254" s="59"/>
      <c r="L254" s="132"/>
      <c r="M254" s="132"/>
      <c r="N254" s="132"/>
      <c r="O254" s="59"/>
      <c r="P254" s="132"/>
      <c r="Q254" s="53"/>
      <c r="R254" s="53"/>
      <c r="S254" s="53"/>
      <c r="T254" s="53"/>
      <c r="U254" s="51"/>
      <c r="V254" s="52"/>
      <c r="W254" s="53"/>
    </row>
    <row r="255" spans="2:23" s="48" customFormat="1" ht="14.25">
      <c r="B255" s="59"/>
      <c r="C255" s="59"/>
      <c r="D255" s="59"/>
      <c r="E255" s="320"/>
      <c r="F255" s="59"/>
      <c r="G255" s="59"/>
      <c r="H255" s="59"/>
      <c r="I255" s="59"/>
      <c r="J255" s="59"/>
      <c r="K255" s="59"/>
      <c r="L255" s="132"/>
      <c r="M255" s="132"/>
      <c r="N255" s="132"/>
      <c r="O255" s="59"/>
      <c r="P255" s="132"/>
      <c r="Q255" s="53"/>
      <c r="R255" s="53"/>
      <c r="S255" s="53"/>
      <c r="T255" s="53"/>
      <c r="U255" s="51"/>
      <c r="V255" s="52"/>
      <c r="W255" s="53"/>
    </row>
    <row r="256" spans="2:23" s="48" customFormat="1" ht="14.25">
      <c r="B256" s="59"/>
      <c r="C256" s="59"/>
      <c r="D256" s="59"/>
      <c r="E256" s="320"/>
      <c r="F256" s="59"/>
      <c r="G256" s="59"/>
      <c r="H256" s="59"/>
      <c r="I256" s="59"/>
      <c r="J256" s="59"/>
      <c r="K256" s="59"/>
      <c r="L256" s="132"/>
      <c r="M256" s="132"/>
      <c r="N256" s="132"/>
      <c r="O256" s="59"/>
      <c r="P256" s="132"/>
      <c r="Q256" s="53"/>
      <c r="R256" s="53"/>
      <c r="S256" s="53"/>
      <c r="T256" s="53"/>
      <c r="U256" s="51"/>
      <c r="V256" s="52"/>
      <c r="W256" s="53"/>
    </row>
    <row r="257" spans="2:23" s="48" customFormat="1" ht="14.25">
      <c r="B257" s="59"/>
      <c r="C257" s="59"/>
      <c r="D257" s="59"/>
      <c r="E257" s="320"/>
      <c r="F257" s="59"/>
      <c r="G257" s="59"/>
      <c r="H257" s="59"/>
      <c r="I257" s="59"/>
      <c r="J257" s="59"/>
      <c r="K257" s="59"/>
      <c r="L257" s="132"/>
      <c r="M257" s="132"/>
      <c r="N257" s="132"/>
      <c r="O257" s="59"/>
      <c r="P257" s="132"/>
      <c r="Q257" s="53"/>
      <c r="R257" s="53"/>
      <c r="S257" s="53"/>
      <c r="T257" s="53"/>
      <c r="U257" s="51"/>
      <c r="V257" s="52"/>
      <c r="W257" s="53"/>
    </row>
    <row r="258" spans="2:23" s="48" customFormat="1" ht="14.25">
      <c r="B258" s="59"/>
      <c r="C258" s="59"/>
      <c r="D258" s="59"/>
      <c r="E258" s="320"/>
      <c r="F258" s="59"/>
      <c r="G258" s="59"/>
      <c r="H258" s="59"/>
      <c r="I258" s="59"/>
      <c r="J258" s="59"/>
      <c r="K258" s="59"/>
      <c r="L258" s="132"/>
      <c r="M258" s="132"/>
      <c r="N258" s="132"/>
      <c r="O258" s="59"/>
      <c r="P258" s="132"/>
      <c r="Q258" s="53"/>
      <c r="R258" s="53"/>
      <c r="S258" s="53"/>
      <c r="T258" s="53"/>
      <c r="U258" s="51"/>
      <c r="V258" s="52"/>
      <c r="W258" s="53"/>
    </row>
    <row r="259" spans="2:23" s="48" customFormat="1" ht="14.25">
      <c r="B259" s="59"/>
      <c r="C259" s="59"/>
      <c r="D259" s="59"/>
      <c r="E259" s="320"/>
      <c r="F259" s="59"/>
      <c r="G259" s="59"/>
      <c r="H259" s="59"/>
      <c r="I259" s="59"/>
      <c r="J259" s="59"/>
      <c r="K259" s="59"/>
      <c r="L259" s="132"/>
      <c r="M259" s="132"/>
      <c r="N259" s="132"/>
      <c r="O259" s="59"/>
      <c r="P259" s="132"/>
      <c r="Q259" s="53"/>
      <c r="R259" s="53"/>
      <c r="S259" s="53"/>
      <c r="T259" s="53"/>
      <c r="U259" s="51"/>
      <c r="V259" s="52"/>
      <c r="W259" s="53"/>
    </row>
    <row r="260" spans="2:23" s="48" customFormat="1" ht="14.25">
      <c r="B260" s="59"/>
      <c r="C260" s="59"/>
      <c r="D260" s="59"/>
      <c r="E260" s="320"/>
      <c r="F260" s="59"/>
      <c r="G260" s="59"/>
      <c r="H260" s="59"/>
      <c r="I260" s="59"/>
      <c r="J260" s="59"/>
      <c r="K260" s="59"/>
      <c r="L260" s="132"/>
      <c r="M260" s="132"/>
      <c r="N260" s="132"/>
      <c r="O260" s="59"/>
      <c r="P260" s="132"/>
      <c r="Q260" s="53"/>
      <c r="R260" s="53"/>
      <c r="S260" s="53"/>
      <c r="T260" s="53"/>
      <c r="U260" s="51"/>
      <c r="V260" s="52"/>
      <c r="W260" s="53"/>
    </row>
    <row r="261" spans="2:23" s="48" customFormat="1" ht="14.25">
      <c r="B261" s="59"/>
      <c r="C261" s="59"/>
      <c r="D261" s="59"/>
      <c r="E261" s="320"/>
      <c r="F261" s="59"/>
      <c r="G261" s="59"/>
      <c r="H261" s="59"/>
      <c r="I261" s="59"/>
      <c r="J261" s="59"/>
      <c r="K261" s="59"/>
      <c r="L261" s="132"/>
      <c r="M261" s="132"/>
      <c r="N261" s="132"/>
      <c r="O261" s="59"/>
      <c r="P261" s="132"/>
      <c r="Q261" s="53"/>
      <c r="R261" s="53"/>
      <c r="S261" s="53"/>
      <c r="T261" s="53"/>
      <c r="U261" s="51"/>
      <c r="V261" s="52"/>
      <c r="W261" s="53"/>
    </row>
    <row r="262" spans="2:23" s="48" customFormat="1" ht="14.25">
      <c r="B262" s="59"/>
      <c r="C262" s="59"/>
      <c r="D262" s="59"/>
      <c r="E262" s="320"/>
      <c r="F262" s="59"/>
      <c r="G262" s="59"/>
      <c r="H262" s="59"/>
      <c r="I262" s="59"/>
      <c r="J262" s="59"/>
      <c r="K262" s="59"/>
      <c r="L262" s="132"/>
      <c r="M262" s="132"/>
      <c r="N262" s="132"/>
      <c r="O262" s="59"/>
      <c r="P262" s="132"/>
      <c r="Q262" s="53"/>
      <c r="R262" s="53"/>
      <c r="S262" s="53"/>
      <c r="T262" s="53"/>
      <c r="U262" s="51"/>
      <c r="V262" s="52"/>
      <c r="W262" s="53"/>
    </row>
    <row r="263" spans="2:23" s="48" customFormat="1" ht="14.25">
      <c r="B263" s="59"/>
      <c r="C263" s="59"/>
      <c r="D263" s="59"/>
      <c r="E263" s="320"/>
      <c r="F263" s="59"/>
      <c r="G263" s="59"/>
      <c r="H263" s="59"/>
      <c r="I263" s="59"/>
      <c r="J263" s="59"/>
      <c r="K263" s="59"/>
      <c r="L263" s="132"/>
      <c r="M263" s="132"/>
      <c r="N263" s="132"/>
      <c r="O263" s="59"/>
      <c r="P263" s="132"/>
      <c r="Q263" s="53"/>
      <c r="R263" s="53"/>
      <c r="S263" s="53"/>
      <c r="T263" s="53"/>
      <c r="U263" s="51"/>
      <c r="V263" s="52"/>
      <c r="W263" s="53"/>
    </row>
    <row r="264" spans="2:23" s="48" customFormat="1" ht="14.25">
      <c r="B264" s="59"/>
      <c r="C264" s="59"/>
      <c r="D264" s="59"/>
      <c r="E264" s="320"/>
      <c r="F264" s="59"/>
      <c r="G264" s="59"/>
      <c r="H264" s="59"/>
      <c r="I264" s="59"/>
      <c r="J264" s="59"/>
      <c r="K264" s="59"/>
      <c r="L264" s="132"/>
      <c r="M264" s="132"/>
      <c r="N264" s="132"/>
      <c r="O264" s="59"/>
      <c r="P264" s="132"/>
      <c r="Q264" s="53"/>
      <c r="R264" s="53"/>
      <c r="S264" s="53"/>
      <c r="T264" s="53"/>
      <c r="U264" s="51"/>
      <c r="V264" s="52"/>
      <c r="W264" s="53"/>
    </row>
    <row r="265" spans="2:23" s="48" customFormat="1" ht="14.25">
      <c r="B265" s="59"/>
      <c r="C265" s="59"/>
      <c r="D265" s="59"/>
      <c r="E265" s="320"/>
      <c r="F265" s="59"/>
      <c r="G265" s="59"/>
      <c r="H265" s="59"/>
      <c r="I265" s="59"/>
      <c r="J265" s="59"/>
      <c r="K265" s="59"/>
      <c r="L265" s="132"/>
      <c r="M265" s="132"/>
      <c r="N265" s="132"/>
      <c r="O265" s="59"/>
      <c r="P265" s="132"/>
      <c r="Q265" s="53"/>
      <c r="R265" s="53"/>
      <c r="S265" s="53"/>
      <c r="T265" s="53"/>
      <c r="U265" s="51"/>
      <c r="V265" s="52"/>
      <c r="W265" s="53"/>
    </row>
    <row r="266" spans="2:23" s="48" customFormat="1" ht="14.25">
      <c r="B266" s="59"/>
      <c r="C266" s="59"/>
      <c r="D266" s="59"/>
      <c r="E266" s="320"/>
      <c r="F266" s="59"/>
      <c r="G266" s="59"/>
      <c r="H266" s="59"/>
      <c r="I266" s="59"/>
      <c r="J266" s="59"/>
      <c r="K266" s="59"/>
      <c r="L266" s="132"/>
      <c r="M266" s="132"/>
      <c r="N266" s="132"/>
      <c r="O266" s="59"/>
      <c r="P266" s="132"/>
      <c r="Q266" s="53"/>
      <c r="R266" s="53"/>
      <c r="S266" s="53"/>
      <c r="T266" s="53"/>
      <c r="U266" s="51"/>
      <c r="V266" s="52"/>
      <c r="W266" s="53"/>
    </row>
    <row r="267" spans="2:23" s="48" customFormat="1" ht="14.25">
      <c r="B267" s="59"/>
      <c r="C267" s="59"/>
      <c r="D267" s="59"/>
      <c r="E267" s="320"/>
      <c r="F267" s="59"/>
      <c r="G267" s="59"/>
      <c r="H267" s="59"/>
      <c r="I267" s="59"/>
      <c r="J267" s="59"/>
      <c r="K267" s="59"/>
      <c r="L267" s="132"/>
      <c r="M267" s="132"/>
      <c r="N267" s="132"/>
      <c r="O267" s="59"/>
      <c r="P267" s="132"/>
      <c r="Q267" s="53"/>
      <c r="R267" s="53"/>
      <c r="S267" s="53"/>
      <c r="T267" s="53"/>
      <c r="U267" s="51"/>
      <c r="V267" s="52"/>
      <c r="W267" s="53"/>
    </row>
    <row r="268" spans="2:23" s="48" customFormat="1" ht="14.25">
      <c r="B268" s="59"/>
      <c r="C268" s="59"/>
      <c r="D268" s="59"/>
      <c r="E268" s="320"/>
      <c r="F268" s="59"/>
      <c r="G268" s="59"/>
      <c r="H268" s="59"/>
      <c r="I268" s="59"/>
      <c r="J268" s="59"/>
      <c r="K268" s="59"/>
      <c r="L268" s="132"/>
      <c r="M268" s="132"/>
      <c r="N268" s="132"/>
      <c r="O268" s="59"/>
      <c r="P268" s="132"/>
      <c r="Q268" s="53"/>
      <c r="R268" s="53"/>
      <c r="S268" s="53"/>
      <c r="T268" s="53"/>
      <c r="U268" s="51"/>
      <c r="V268" s="52"/>
      <c r="W268" s="53"/>
    </row>
    <row r="269" spans="2:23" s="48" customFormat="1" ht="14.25">
      <c r="B269" s="59"/>
      <c r="C269" s="59"/>
      <c r="D269" s="59"/>
      <c r="E269" s="320"/>
      <c r="F269" s="59"/>
      <c r="G269" s="59"/>
      <c r="H269" s="59"/>
      <c r="I269" s="59"/>
      <c r="J269" s="59"/>
      <c r="K269" s="59"/>
      <c r="L269" s="132"/>
      <c r="M269" s="132"/>
      <c r="N269" s="132"/>
      <c r="O269" s="59"/>
      <c r="P269" s="132"/>
      <c r="Q269" s="53"/>
      <c r="R269" s="53"/>
      <c r="S269" s="53"/>
      <c r="T269" s="53"/>
      <c r="U269" s="51"/>
      <c r="V269" s="52"/>
      <c r="W269" s="53"/>
    </row>
    <row r="270" spans="2:23" s="48" customFormat="1" ht="14.25">
      <c r="B270" s="59"/>
      <c r="C270" s="59"/>
      <c r="D270" s="59"/>
      <c r="E270" s="320"/>
      <c r="F270" s="59"/>
      <c r="G270" s="59"/>
      <c r="H270" s="59"/>
      <c r="I270" s="59"/>
      <c r="J270" s="59"/>
      <c r="K270" s="59"/>
      <c r="L270" s="132"/>
      <c r="M270" s="132"/>
      <c r="N270" s="132"/>
      <c r="O270" s="59"/>
      <c r="P270" s="132"/>
      <c r="Q270" s="53"/>
      <c r="R270" s="53"/>
      <c r="S270" s="53"/>
      <c r="T270" s="53"/>
      <c r="U270" s="51"/>
      <c r="V270" s="52"/>
      <c r="W270" s="53"/>
    </row>
    <row r="271" spans="2:23" s="48" customFormat="1" ht="14.25">
      <c r="B271" s="59"/>
      <c r="C271" s="59"/>
      <c r="D271" s="59"/>
      <c r="E271" s="320"/>
      <c r="F271" s="59"/>
      <c r="G271" s="59"/>
      <c r="H271" s="59"/>
      <c r="I271" s="59"/>
      <c r="J271" s="59"/>
      <c r="K271" s="59"/>
      <c r="L271" s="132"/>
      <c r="M271" s="132"/>
      <c r="N271" s="132"/>
      <c r="O271" s="59"/>
      <c r="P271" s="132"/>
      <c r="Q271" s="53"/>
      <c r="R271" s="53"/>
      <c r="S271" s="53"/>
      <c r="T271" s="53"/>
      <c r="U271" s="51"/>
      <c r="V271" s="52"/>
      <c r="W271" s="53"/>
    </row>
    <row r="272" spans="2:23" s="48" customFormat="1" ht="14.25">
      <c r="B272" s="59"/>
      <c r="C272" s="59"/>
      <c r="D272" s="59"/>
      <c r="E272" s="320"/>
      <c r="F272" s="59"/>
      <c r="G272" s="59"/>
      <c r="H272" s="59"/>
      <c r="I272" s="59"/>
      <c r="J272" s="59"/>
      <c r="K272" s="59"/>
      <c r="L272" s="132"/>
      <c r="M272" s="132"/>
      <c r="N272" s="132"/>
      <c r="O272" s="59"/>
      <c r="P272" s="132"/>
      <c r="Q272" s="53"/>
      <c r="R272" s="53"/>
      <c r="S272" s="53"/>
      <c r="T272" s="53"/>
      <c r="U272" s="51"/>
      <c r="V272" s="52"/>
      <c r="W272" s="53"/>
    </row>
    <row r="273" spans="2:23" s="48" customFormat="1" ht="14.25">
      <c r="B273" s="59"/>
      <c r="C273" s="59"/>
      <c r="D273" s="59"/>
      <c r="E273" s="320"/>
      <c r="F273" s="59"/>
      <c r="G273" s="59"/>
      <c r="H273" s="59"/>
      <c r="I273" s="59"/>
      <c r="J273" s="59"/>
      <c r="K273" s="59"/>
      <c r="L273" s="132"/>
      <c r="M273" s="132"/>
      <c r="N273" s="132"/>
      <c r="O273" s="59"/>
      <c r="P273" s="132"/>
      <c r="Q273" s="53"/>
      <c r="R273" s="53"/>
      <c r="S273" s="53"/>
      <c r="T273" s="53"/>
      <c r="U273" s="51"/>
      <c r="V273" s="52"/>
      <c r="W273" s="53"/>
    </row>
    <row r="274" spans="2:23" s="48" customFormat="1" ht="14.25">
      <c r="B274" s="59"/>
      <c r="C274" s="59"/>
      <c r="D274" s="59"/>
      <c r="E274" s="320"/>
      <c r="F274" s="59"/>
      <c r="G274" s="59"/>
      <c r="H274" s="59"/>
      <c r="I274" s="59"/>
      <c r="J274" s="59"/>
      <c r="K274" s="59"/>
      <c r="L274" s="132"/>
      <c r="M274" s="132"/>
      <c r="N274" s="132"/>
      <c r="O274" s="59"/>
      <c r="P274" s="132"/>
      <c r="Q274" s="53"/>
      <c r="R274" s="53"/>
      <c r="S274" s="53"/>
      <c r="T274" s="53"/>
      <c r="U274" s="51"/>
      <c r="V274" s="52"/>
      <c r="W274" s="53"/>
    </row>
    <row r="275" spans="2:23" s="48" customFormat="1" ht="14.25">
      <c r="B275" s="59"/>
      <c r="C275" s="59"/>
      <c r="D275" s="59"/>
      <c r="E275" s="320"/>
      <c r="F275" s="59"/>
      <c r="G275" s="59"/>
      <c r="H275" s="59"/>
      <c r="I275" s="59"/>
      <c r="J275" s="59"/>
      <c r="K275" s="59"/>
      <c r="L275" s="132"/>
      <c r="M275" s="132"/>
      <c r="N275" s="132"/>
      <c r="O275" s="59"/>
      <c r="P275" s="132"/>
      <c r="Q275" s="53"/>
      <c r="R275" s="53"/>
      <c r="S275" s="53"/>
      <c r="T275" s="53"/>
      <c r="U275" s="51"/>
      <c r="V275" s="52"/>
      <c r="W275" s="53"/>
    </row>
    <row r="276" spans="2:23" s="48" customFormat="1" ht="14.25">
      <c r="B276" s="59"/>
      <c r="C276" s="59"/>
      <c r="D276" s="59"/>
      <c r="E276" s="320"/>
      <c r="F276" s="59"/>
      <c r="G276" s="59"/>
      <c r="H276" s="59"/>
      <c r="I276" s="59"/>
      <c r="J276" s="59"/>
      <c r="K276" s="59"/>
      <c r="L276" s="132"/>
      <c r="M276" s="132"/>
      <c r="N276" s="132"/>
      <c r="O276" s="59"/>
      <c r="P276" s="132"/>
      <c r="Q276" s="53"/>
      <c r="R276" s="53"/>
      <c r="S276" s="53"/>
      <c r="T276" s="53"/>
      <c r="U276" s="51"/>
      <c r="V276" s="52"/>
      <c r="W276" s="53"/>
    </row>
    <row r="277" spans="2:23" s="48" customFormat="1" ht="14.25">
      <c r="B277" s="59"/>
      <c r="C277" s="59"/>
      <c r="D277" s="59"/>
      <c r="E277" s="320"/>
      <c r="F277" s="59"/>
      <c r="G277" s="59"/>
      <c r="H277" s="59"/>
      <c r="I277" s="59"/>
      <c r="J277" s="59"/>
      <c r="K277" s="59"/>
      <c r="L277" s="132"/>
      <c r="M277" s="132"/>
      <c r="N277" s="132"/>
      <c r="O277" s="59"/>
      <c r="P277" s="132"/>
      <c r="Q277" s="53"/>
      <c r="R277" s="53"/>
      <c r="S277" s="53"/>
      <c r="T277" s="53"/>
      <c r="U277" s="51"/>
      <c r="V277" s="52"/>
      <c r="W277" s="53"/>
    </row>
    <row r="278" spans="2:23" s="48" customFormat="1" ht="14.25">
      <c r="B278" s="59"/>
      <c r="C278" s="59"/>
      <c r="D278" s="59"/>
      <c r="E278" s="320"/>
      <c r="F278" s="59"/>
      <c r="G278" s="59"/>
      <c r="H278" s="59"/>
      <c r="I278" s="59"/>
      <c r="J278" s="59"/>
      <c r="K278" s="59"/>
      <c r="L278" s="132"/>
      <c r="M278" s="132"/>
      <c r="N278" s="132"/>
      <c r="O278" s="59"/>
      <c r="P278" s="132"/>
      <c r="Q278" s="53"/>
      <c r="R278" s="53"/>
      <c r="S278" s="53"/>
      <c r="T278" s="53"/>
      <c r="U278" s="51"/>
      <c r="V278" s="52"/>
      <c r="W278" s="53"/>
    </row>
    <row r="279" spans="2:23" s="48" customFormat="1" ht="14.25">
      <c r="B279" s="59"/>
      <c r="C279" s="59"/>
      <c r="D279" s="59"/>
      <c r="E279" s="320"/>
      <c r="F279" s="59"/>
      <c r="G279" s="59"/>
      <c r="H279" s="59"/>
      <c r="I279" s="59"/>
      <c r="J279" s="59"/>
      <c r="K279" s="59"/>
      <c r="L279" s="132"/>
      <c r="M279" s="132"/>
      <c r="N279" s="132"/>
      <c r="O279" s="59"/>
      <c r="P279" s="132"/>
      <c r="Q279" s="53"/>
      <c r="R279" s="53"/>
      <c r="S279" s="53"/>
      <c r="T279" s="53"/>
      <c r="U279" s="51"/>
      <c r="V279" s="52"/>
      <c r="W279" s="53"/>
    </row>
    <row r="280" spans="2:23" s="48" customFormat="1" ht="14.25">
      <c r="B280" s="59"/>
      <c r="C280" s="59"/>
      <c r="D280" s="59"/>
      <c r="E280" s="320"/>
      <c r="F280" s="59"/>
      <c r="G280" s="59"/>
      <c r="H280" s="59"/>
      <c r="I280" s="59"/>
      <c r="J280" s="59"/>
      <c r="K280" s="59"/>
      <c r="L280" s="132"/>
      <c r="M280" s="132"/>
      <c r="N280" s="132"/>
      <c r="O280" s="59"/>
      <c r="P280" s="132"/>
      <c r="Q280" s="53"/>
      <c r="R280" s="53"/>
      <c r="S280" s="53"/>
      <c r="T280" s="53"/>
      <c r="U280" s="51"/>
      <c r="V280" s="52"/>
      <c r="W280" s="53"/>
    </row>
    <row r="281" spans="2:23" s="48" customFormat="1" ht="14.25">
      <c r="B281" s="59"/>
      <c r="C281" s="59"/>
      <c r="D281" s="59"/>
      <c r="E281" s="320"/>
      <c r="F281" s="59"/>
      <c r="G281" s="59"/>
      <c r="H281" s="59"/>
      <c r="I281" s="59"/>
      <c r="J281" s="59"/>
      <c r="K281" s="59"/>
      <c r="L281" s="132"/>
      <c r="M281" s="132"/>
      <c r="N281" s="132"/>
      <c r="O281" s="59"/>
      <c r="P281" s="132"/>
      <c r="Q281" s="53"/>
      <c r="R281" s="53"/>
      <c r="S281" s="53"/>
      <c r="T281" s="53"/>
      <c r="U281" s="51"/>
      <c r="V281" s="52"/>
      <c r="W281" s="53"/>
    </row>
    <row r="282" spans="2:23" s="48" customFormat="1" ht="14.25">
      <c r="B282" s="59"/>
      <c r="C282" s="59"/>
      <c r="D282" s="59"/>
      <c r="E282" s="320"/>
      <c r="F282" s="59"/>
      <c r="G282" s="59"/>
      <c r="H282" s="59"/>
      <c r="I282" s="59"/>
      <c r="J282" s="59"/>
      <c r="K282" s="59"/>
      <c r="L282" s="132"/>
      <c r="M282" s="132"/>
      <c r="N282" s="132"/>
      <c r="O282" s="59"/>
      <c r="P282" s="132"/>
      <c r="Q282" s="53"/>
      <c r="R282" s="53"/>
      <c r="S282" s="53"/>
      <c r="T282" s="53"/>
      <c r="U282" s="51"/>
      <c r="V282" s="52"/>
      <c r="W282" s="53"/>
    </row>
    <row r="283" spans="2:23" s="48" customFormat="1" ht="14.25">
      <c r="B283" s="59"/>
      <c r="C283" s="59"/>
      <c r="D283" s="59"/>
      <c r="E283" s="320"/>
      <c r="F283" s="59"/>
      <c r="G283" s="59"/>
      <c r="H283" s="59"/>
      <c r="I283" s="59"/>
      <c r="J283" s="59"/>
      <c r="K283" s="59"/>
      <c r="L283" s="132"/>
      <c r="M283" s="132"/>
      <c r="N283" s="132"/>
      <c r="O283" s="59"/>
      <c r="P283" s="132"/>
      <c r="Q283" s="53"/>
      <c r="R283" s="53"/>
      <c r="S283" s="53"/>
      <c r="T283" s="53"/>
      <c r="U283" s="51"/>
      <c r="V283" s="52"/>
      <c r="W283" s="53"/>
    </row>
    <row r="284" spans="2:23" s="48" customFormat="1" ht="14.25">
      <c r="B284" s="59"/>
      <c r="C284" s="59"/>
      <c r="D284" s="59"/>
      <c r="E284" s="320"/>
      <c r="F284" s="59"/>
      <c r="G284" s="59"/>
      <c r="H284" s="59"/>
      <c r="I284" s="59"/>
      <c r="J284" s="59"/>
      <c r="K284" s="59"/>
      <c r="L284" s="132"/>
      <c r="M284" s="132"/>
      <c r="N284" s="132"/>
      <c r="O284" s="59"/>
      <c r="P284" s="132"/>
      <c r="Q284" s="53"/>
      <c r="R284" s="53"/>
      <c r="S284" s="53"/>
      <c r="T284" s="53"/>
      <c r="U284" s="51"/>
      <c r="V284" s="52"/>
      <c r="W284" s="53"/>
    </row>
    <row r="285" spans="2:23" s="48" customFormat="1" ht="14.25">
      <c r="B285" s="59"/>
      <c r="C285" s="59"/>
      <c r="D285" s="59"/>
      <c r="E285" s="320"/>
      <c r="F285" s="59"/>
      <c r="G285" s="59"/>
      <c r="H285" s="59"/>
      <c r="I285" s="59"/>
      <c r="J285" s="59"/>
      <c r="K285" s="59"/>
      <c r="L285" s="132"/>
      <c r="M285" s="132"/>
      <c r="N285" s="132"/>
      <c r="O285" s="59"/>
      <c r="P285" s="132"/>
      <c r="Q285" s="53"/>
      <c r="R285" s="53"/>
      <c r="S285" s="53"/>
      <c r="T285" s="53"/>
      <c r="U285" s="51"/>
      <c r="V285" s="52"/>
      <c r="W285" s="53"/>
    </row>
    <row r="286" spans="2:23" s="48" customFormat="1" ht="14.25">
      <c r="B286" s="59"/>
      <c r="C286" s="59"/>
      <c r="D286" s="59"/>
      <c r="E286" s="320"/>
      <c r="F286" s="59"/>
      <c r="G286" s="59"/>
      <c r="H286" s="59"/>
      <c r="I286" s="59"/>
      <c r="J286" s="59"/>
      <c r="K286" s="59"/>
      <c r="L286" s="132"/>
      <c r="M286" s="132"/>
      <c r="N286" s="132"/>
      <c r="O286" s="59"/>
      <c r="P286" s="132"/>
      <c r="Q286" s="53"/>
      <c r="R286" s="53"/>
      <c r="S286" s="53"/>
      <c r="T286" s="53"/>
      <c r="U286" s="51"/>
      <c r="V286" s="52"/>
      <c r="W286" s="53"/>
    </row>
    <row r="287" spans="2:23" s="48" customFormat="1" ht="14.25">
      <c r="B287" s="59"/>
      <c r="C287" s="59"/>
      <c r="D287" s="59"/>
      <c r="E287" s="320"/>
      <c r="F287" s="59"/>
      <c r="G287" s="59"/>
      <c r="H287" s="59"/>
      <c r="I287" s="59"/>
      <c r="J287" s="59"/>
      <c r="K287" s="59"/>
      <c r="L287" s="132"/>
      <c r="M287" s="132"/>
      <c r="N287" s="132"/>
      <c r="O287" s="59"/>
      <c r="P287" s="132"/>
      <c r="Q287" s="53"/>
      <c r="R287" s="53"/>
      <c r="S287" s="53"/>
      <c r="T287" s="53"/>
      <c r="U287" s="51"/>
      <c r="V287" s="52"/>
      <c r="W287" s="53"/>
    </row>
    <row r="288" spans="2:23" s="48" customFormat="1" ht="14.25">
      <c r="B288" s="59"/>
      <c r="C288" s="59"/>
      <c r="D288" s="59"/>
      <c r="E288" s="320"/>
      <c r="F288" s="59"/>
      <c r="G288" s="59"/>
      <c r="H288" s="59"/>
      <c r="I288" s="59"/>
      <c r="J288" s="59"/>
      <c r="K288" s="59"/>
      <c r="L288" s="132"/>
      <c r="M288" s="132"/>
      <c r="N288" s="132"/>
      <c r="O288" s="59"/>
      <c r="P288" s="132"/>
      <c r="Q288" s="53"/>
      <c r="R288" s="53"/>
      <c r="S288" s="53"/>
      <c r="T288" s="53"/>
      <c r="U288" s="51"/>
      <c r="V288" s="52"/>
      <c r="W288" s="53"/>
    </row>
    <row r="289" spans="2:23" s="48" customFormat="1" ht="14.25">
      <c r="B289" s="59"/>
      <c r="C289" s="59"/>
      <c r="D289" s="59"/>
      <c r="E289" s="320"/>
      <c r="F289" s="59"/>
      <c r="G289" s="59"/>
      <c r="H289" s="59"/>
      <c r="I289" s="59"/>
      <c r="J289" s="59"/>
      <c r="K289" s="59"/>
      <c r="L289" s="132"/>
      <c r="M289" s="132"/>
      <c r="N289" s="132"/>
      <c r="O289" s="59"/>
      <c r="P289" s="132"/>
      <c r="Q289" s="53"/>
      <c r="R289" s="53"/>
      <c r="S289" s="53"/>
      <c r="T289" s="53"/>
      <c r="U289" s="51"/>
      <c r="V289" s="52"/>
      <c r="W289" s="53"/>
    </row>
    <row r="290" spans="2:23" s="48" customFormat="1" ht="14.25">
      <c r="B290" s="59"/>
      <c r="C290" s="59"/>
      <c r="D290" s="59"/>
      <c r="E290" s="320"/>
      <c r="F290" s="59"/>
      <c r="G290" s="59"/>
      <c r="H290" s="59"/>
      <c r="I290" s="59"/>
      <c r="J290" s="59"/>
      <c r="K290" s="59"/>
      <c r="L290" s="132"/>
      <c r="M290" s="132"/>
      <c r="N290" s="132"/>
      <c r="O290" s="59"/>
      <c r="P290" s="132"/>
      <c r="Q290" s="53"/>
      <c r="R290" s="53"/>
      <c r="S290" s="53"/>
      <c r="T290" s="53"/>
      <c r="U290" s="51"/>
      <c r="V290" s="52"/>
      <c r="W290" s="53"/>
    </row>
    <row r="291" spans="2:23" s="48" customFormat="1" ht="14.25">
      <c r="B291" s="59"/>
      <c r="C291" s="59"/>
      <c r="D291" s="59"/>
      <c r="E291" s="320"/>
      <c r="F291" s="59"/>
      <c r="G291" s="59"/>
      <c r="H291" s="59"/>
      <c r="I291" s="59"/>
      <c r="J291" s="59"/>
      <c r="K291" s="59"/>
      <c r="L291" s="132"/>
      <c r="M291" s="132"/>
      <c r="N291" s="132"/>
      <c r="O291" s="59"/>
      <c r="P291" s="132"/>
      <c r="Q291" s="53"/>
      <c r="R291" s="53"/>
      <c r="S291" s="53"/>
      <c r="T291" s="53"/>
      <c r="U291" s="51"/>
      <c r="V291" s="52"/>
      <c r="W291" s="53"/>
    </row>
    <row r="292" spans="2:23" s="48" customFormat="1" ht="14.25">
      <c r="B292" s="59"/>
      <c r="C292" s="59"/>
      <c r="D292" s="59"/>
      <c r="E292" s="320"/>
      <c r="F292" s="59"/>
      <c r="G292" s="59"/>
      <c r="H292" s="59"/>
      <c r="I292" s="59"/>
      <c r="J292" s="59"/>
      <c r="K292" s="59"/>
      <c r="L292" s="132"/>
      <c r="M292" s="132"/>
      <c r="N292" s="132"/>
      <c r="O292" s="59"/>
      <c r="P292" s="132"/>
      <c r="Q292" s="53"/>
      <c r="R292" s="53"/>
      <c r="S292" s="53"/>
      <c r="T292" s="53"/>
      <c r="U292" s="51"/>
      <c r="V292" s="52"/>
      <c r="W292" s="53"/>
    </row>
    <row r="293" spans="2:23" s="48" customFormat="1" ht="14.25">
      <c r="B293" s="59"/>
      <c r="C293" s="59"/>
      <c r="D293" s="59"/>
      <c r="E293" s="320"/>
      <c r="F293" s="59"/>
      <c r="G293" s="59"/>
      <c r="H293" s="59"/>
      <c r="I293" s="59"/>
      <c r="J293" s="59"/>
      <c r="K293" s="59"/>
      <c r="L293" s="132"/>
      <c r="M293" s="132"/>
      <c r="N293" s="132"/>
      <c r="O293" s="59"/>
      <c r="P293" s="132"/>
      <c r="Q293" s="53"/>
      <c r="R293" s="53"/>
      <c r="S293" s="53"/>
      <c r="T293" s="53"/>
      <c r="U293" s="51"/>
      <c r="V293" s="52"/>
      <c r="W293" s="53"/>
    </row>
    <row r="294" spans="2:23" s="48" customFormat="1" ht="14.25">
      <c r="B294" s="59"/>
      <c r="C294" s="59"/>
      <c r="D294" s="59"/>
      <c r="E294" s="320"/>
      <c r="F294" s="59"/>
      <c r="G294" s="59"/>
      <c r="H294" s="59"/>
      <c r="I294" s="59"/>
      <c r="J294" s="59"/>
      <c r="K294" s="59"/>
      <c r="L294" s="132"/>
      <c r="M294" s="132"/>
      <c r="N294" s="132"/>
      <c r="O294" s="59"/>
      <c r="P294" s="132"/>
      <c r="Q294" s="53"/>
      <c r="R294" s="53"/>
      <c r="S294" s="53"/>
      <c r="T294" s="53"/>
      <c r="U294" s="51"/>
      <c r="V294" s="52"/>
      <c r="W294" s="53"/>
    </row>
    <row r="295" spans="2:23" s="48" customFormat="1" ht="14.25">
      <c r="B295" s="59"/>
      <c r="C295" s="59"/>
      <c r="D295" s="59"/>
      <c r="E295" s="320"/>
      <c r="F295" s="59"/>
      <c r="G295" s="59"/>
      <c r="H295" s="59"/>
      <c r="I295" s="59"/>
      <c r="J295" s="59"/>
      <c r="K295" s="59"/>
      <c r="L295" s="132"/>
      <c r="M295" s="132"/>
      <c r="N295" s="132"/>
      <c r="O295" s="59"/>
      <c r="P295" s="132"/>
      <c r="Q295" s="53"/>
      <c r="R295" s="53"/>
      <c r="S295" s="53"/>
      <c r="T295" s="53"/>
      <c r="U295" s="51"/>
      <c r="V295" s="52"/>
      <c r="W295" s="53"/>
    </row>
    <row r="296" spans="2:23" s="48" customFormat="1" ht="14.25">
      <c r="B296" s="59"/>
      <c r="C296" s="59"/>
      <c r="D296" s="59"/>
      <c r="E296" s="320"/>
      <c r="F296" s="59"/>
      <c r="G296" s="59"/>
      <c r="H296" s="59"/>
      <c r="I296" s="59"/>
      <c r="J296" s="59"/>
      <c r="K296" s="59"/>
      <c r="L296" s="132"/>
      <c r="M296" s="132"/>
      <c r="N296" s="132"/>
      <c r="O296" s="59"/>
      <c r="P296" s="132"/>
      <c r="Q296" s="53"/>
      <c r="R296" s="53"/>
      <c r="S296" s="53"/>
      <c r="T296" s="53"/>
      <c r="U296" s="51"/>
      <c r="V296" s="52"/>
      <c r="W296" s="53"/>
    </row>
    <row r="297" spans="2:23" s="48" customFormat="1" ht="14.25">
      <c r="B297" s="59"/>
      <c r="C297" s="59"/>
      <c r="D297" s="59"/>
      <c r="E297" s="320"/>
      <c r="F297" s="59"/>
      <c r="G297" s="59"/>
      <c r="H297" s="59"/>
      <c r="I297" s="59"/>
      <c r="J297" s="59"/>
      <c r="K297" s="59"/>
      <c r="L297" s="132"/>
      <c r="M297" s="132"/>
      <c r="N297" s="132"/>
      <c r="O297" s="59"/>
      <c r="P297" s="132"/>
      <c r="Q297" s="53"/>
      <c r="R297" s="53"/>
      <c r="S297" s="53"/>
      <c r="T297" s="53"/>
      <c r="U297" s="51"/>
      <c r="V297" s="52"/>
      <c r="W297" s="53"/>
    </row>
    <row r="298" spans="2:23" s="48" customFormat="1" ht="14.25">
      <c r="B298" s="59"/>
      <c r="C298" s="59"/>
      <c r="D298" s="59"/>
      <c r="E298" s="320"/>
      <c r="F298" s="59"/>
      <c r="G298" s="59"/>
      <c r="H298" s="59"/>
      <c r="I298" s="59"/>
      <c r="J298" s="59"/>
      <c r="K298" s="59"/>
      <c r="L298" s="132"/>
      <c r="M298" s="132"/>
      <c r="N298" s="132"/>
      <c r="O298" s="59"/>
      <c r="P298" s="132"/>
      <c r="Q298" s="53"/>
      <c r="R298" s="53"/>
      <c r="S298" s="53"/>
      <c r="T298" s="53"/>
      <c r="U298" s="51"/>
      <c r="V298" s="52"/>
      <c r="W298" s="53"/>
    </row>
    <row r="299" spans="2:23" s="48" customFormat="1" ht="14.25">
      <c r="B299" s="59"/>
      <c r="C299" s="59"/>
      <c r="D299" s="59"/>
      <c r="E299" s="320"/>
      <c r="F299" s="59"/>
      <c r="G299" s="59"/>
      <c r="H299" s="59"/>
      <c r="I299" s="59"/>
      <c r="J299" s="59"/>
      <c r="K299" s="59"/>
      <c r="L299" s="132"/>
      <c r="M299" s="132"/>
      <c r="N299" s="132"/>
      <c r="O299" s="59"/>
      <c r="P299" s="132"/>
      <c r="Q299" s="53"/>
      <c r="R299" s="53"/>
      <c r="S299" s="53"/>
      <c r="T299" s="53"/>
      <c r="U299" s="51"/>
      <c r="V299" s="52"/>
      <c r="W299" s="53"/>
    </row>
    <row r="300" spans="2:23" s="48" customFormat="1" ht="14.25">
      <c r="B300" s="59"/>
      <c r="C300" s="59"/>
      <c r="D300" s="59"/>
      <c r="E300" s="320"/>
      <c r="F300" s="59"/>
      <c r="G300" s="59"/>
      <c r="H300" s="59"/>
      <c r="I300" s="59"/>
      <c r="J300" s="59"/>
      <c r="K300" s="59"/>
      <c r="L300" s="132"/>
      <c r="M300" s="132"/>
      <c r="N300" s="132"/>
      <c r="O300" s="59"/>
      <c r="P300" s="132"/>
      <c r="Q300" s="53"/>
      <c r="R300" s="53"/>
      <c r="S300" s="53"/>
      <c r="T300" s="53"/>
      <c r="U300" s="51"/>
      <c r="V300" s="52"/>
      <c r="W300" s="53"/>
    </row>
    <row r="301" spans="2:23" s="48" customFormat="1" ht="14.25">
      <c r="B301" s="59"/>
      <c r="C301" s="59"/>
      <c r="D301" s="59"/>
      <c r="E301" s="320"/>
      <c r="F301" s="59"/>
      <c r="G301" s="59"/>
      <c r="H301" s="59"/>
      <c r="I301" s="59"/>
      <c r="J301" s="59"/>
      <c r="K301" s="59"/>
      <c r="L301" s="132"/>
      <c r="M301" s="132"/>
      <c r="N301" s="132"/>
      <c r="O301" s="59"/>
      <c r="P301" s="132"/>
      <c r="Q301" s="53"/>
      <c r="R301" s="53"/>
      <c r="S301" s="53"/>
      <c r="T301" s="53"/>
      <c r="U301" s="51"/>
      <c r="V301" s="52"/>
      <c r="W301" s="53"/>
    </row>
    <row r="302" spans="2:23" s="48" customFormat="1" ht="14.25">
      <c r="B302" s="59"/>
      <c r="C302" s="59"/>
      <c r="D302" s="59"/>
      <c r="E302" s="320"/>
      <c r="F302" s="59"/>
      <c r="G302" s="59"/>
      <c r="H302" s="59"/>
      <c r="I302" s="59"/>
      <c r="J302" s="59"/>
      <c r="K302" s="59"/>
      <c r="L302" s="132"/>
      <c r="M302" s="132"/>
      <c r="N302" s="132"/>
      <c r="O302" s="59"/>
      <c r="P302" s="132"/>
      <c r="Q302" s="53"/>
      <c r="R302" s="53"/>
      <c r="S302" s="53"/>
      <c r="T302" s="53"/>
      <c r="U302" s="51"/>
      <c r="V302" s="52"/>
      <c r="W302" s="53"/>
    </row>
    <row r="303" spans="2:23" s="48" customFormat="1" ht="14.25">
      <c r="B303" s="59"/>
      <c r="C303" s="59"/>
      <c r="D303" s="59"/>
      <c r="E303" s="320"/>
      <c r="F303" s="59"/>
      <c r="G303" s="59"/>
      <c r="H303" s="59"/>
      <c r="I303" s="59"/>
      <c r="J303" s="59"/>
      <c r="K303" s="59"/>
      <c r="L303" s="132"/>
      <c r="M303" s="132"/>
      <c r="N303" s="132"/>
      <c r="O303" s="59"/>
      <c r="P303" s="132"/>
      <c r="Q303" s="53"/>
      <c r="R303" s="53"/>
      <c r="S303" s="53"/>
      <c r="T303" s="53"/>
      <c r="U303" s="51"/>
      <c r="V303" s="52"/>
      <c r="W303" s="53"/>
    </row>
    <row r="304" spans="2:23" s="48" customFormat="1" ht="14.25">
      <c r="B304" s="59"/>
      <c r="C304" s="59"/>
      <c r="D304" s="59"/>
      <c r="E304" s="320"/>
      <c r="F304" s="59"/>
      <c r="G304" s="59"/>
      <c r="H304" s="59"/>
      <c r="I304" s="59"/>
      <c r="J304" s="59"/>
      <c r="K304" s="59"/>
      <c r="L304" s="132"/>
      <c r="M304" s="132"/>
      <c r="N304" s="132"/>
      <c r="O304" s="59"/>
      <c r="P304" s="132"/>
      <c r="Q304" s="53"/>
      <c r="R304" s="53"/>
      <c r="S304" s="53"/>
      <c r="T304" s="53"/>
      <c r="U304" s="51"/>
      <c r="V304" s="52"/>
      <c r="W304" s="53"/>
    </row>
    <row r="305" spans="2:23" s="48" customFormat="1" ht="14.25">
      <c r="B305" s="59"/>
      <c r="C305" s="59"/>
      <c r="D305" s="59"/>
      <c r="E305" s="320"/>
      <c r="F305" s="59"/>
      <c r="G305" s="59"/>
      <c r="H305" s="59"/>
      <c r="I305" s="59"/>
      <c r="J305" s="59"/>
      <c r="K305" s="59"/>
      <c r="L305" s="132"/>
      <c r="M305" s="132"/>
      <c r="N305" s="132"/>
      <c r="O305" s="59"/>
      <c r="P305" s="132"/>
      <c r="Q305" s="53"/>
      <c r="R305" s="53"/>
      <c r="S305" s="53"/>
      <c r="T305" s="53"/>
      <c r="U305" s="51"/>
      <c r="V305" s="52"/>
      <c r="W305" s="53"/>
    </row>
    <row r="306" spans="2:23" s="48" customFormat="1" ht="14.25">
      <c r="B306" s="59"/>
      <c r="C306" s="59"/>
      <c r="D306" s="59"/>
      <c r="E306" s="320"/>
      <c r="F306" s="59"/>
      <c r="G306" s="59"/>
      <c r="H306" s="59"/>
      <c r="I306" s="59"/>
      <c r="J306" s="59"/>
      <c r="K306" s="59"/>
      <c r="L306" s="132"/>
      <c r="M306" s="132"/>
      <c r="N306" s="132"/>
      <c r="O306" s="59"/>
      <c r="P306" s="132"/>
      <c r="Q306" s="53"/>
      <c r="R306" s="53"/>
      <c r="S306" s="53"/>
      <c r="T306" s="53"/>
      <c r="U306" s="51"/>
      <c r="V306" s="52"/>
      <c r="W306" s="53"/>
    </row>
    <row r="307" spans="2:23" s="48" customFormat="1" ht="14.25">
      <c r="B307" s="59"/>
      <c r="C307" s="59"/>
      <c r="D307" s="59"/>
      <c r="E307" s="320"/>
      <c r="F307" s="59"/>
      <c r="G307" s="59"/>
      <c r="H307" s="59"/>
      <c r="I307" s="59"/>
      <c r="J307" s="59"/>
      <c r="K307" s="59"/>
      <c r="L307" s="132"/>
      <c r="M307" s="132"/>
      <c r="N307" s="132"/>
      <c r="O307" s="59"/>
      <c r="P307" s="132"/>
      <c r="Q307" s="53"/>
      <c r="R307" s="53"/>
      <c r="S307" s="53"/>
      <c r="T307" s="53"/>
      <c r="U307" s="51"/>
      <c r="V307" s="52"/>
      <c r="W307" s="53"/>
    </row>
    <row r="308" spans="2:23" s="48" customFormat="1" ht="14.25">
      <c r="B308" s="59"/>
      <c r="C308" s="59"/>
      <c r="D308" s="59"/>
      <c r="E308" s="320"/>
      <c r="F308" s="59"/>
      <c r="G308" s="59"/>
      <c r="H308" s="59"/>
      <c r="I308" s="59"/>
      <c r="J308" s="59"/>
      <c r="K308" s="59"/>
      <c r="L308" s="132"/>
      <c r="M308" s="132"/>
      <c r="N308" s="132"/>
      <c r="O308" s="59"/>
      <c r="P308" s="132"/>
      <c r="Q308" s="53"/>
      <c r="R308" s="53"/>
      <c r="S308" s="53"/>
      <c r="T308" s="53"/>
      <c r="U308" s="51"/>
      <c r="V308" s="52"/>
      <c r="W308" s="53"/>
    </row>
    <row r="309" spans="2:23" s="48" customFormat="1" ht="14.25">
      <c r="B309" s="59"/>
      <c r="C309" s="59"/>
      <c r="D309" s="59"/>
      <c r="E309" s="320"/>
      <c r="F309" s="59"/>
      <c r="G309" s="59"/>
      <c r="H309" s="59"/>
      <c r="I309" s="59"/>
      <c r="J309" s="59"/>
      <c r="K309" s="59"/>
      <c r="L309" s="132"/>
      <c r="M309" s="132"/>
      <c r="N309" s="132"/>
      <c r="O309" s="59"/>
      <c r="P309" s="132"/>
      <c r="Q309" s="53"/>
      <c r="R309" s="53"/>
      <c r="S309" s="53"/>
      <c r="T309" s="53"/>
      <c r="U309" s="51"/>
      <c r="V309" s="52"/>
      <c r="W309" s="53"/>
    </row>
    <row r="310" spans="2:23" s="48" customFormat="1" ht="14.25">
      <c r="B310" s="59"/>
      <c r="C310" s="59"/>
      <c r="D310" s="59"/>
      <c r="E310" s="320"/>
      <c r="F310" s="59"/>
      <c r="G310" s="59"/>
      <c r="H310" s="59"/>
      <c r="I310" s="59"/>
      <c r="J310" s="59"/>
      <c r="K310" s="59"/>
      <c r="L310" s="132"/>
      <c r="M310" s="132"/>
      <c r="N310" s="132"/>
      <c r="O310" s="59"/>
      <c r="P310" s="132"/>
      <c r="Q310" s="53"/>
      <c r="R310" s="53"/>
      <c r="S310" s="53"/>
      <c r="T310" s="53"/>
      <c r="U310" s="51"/>
      <c r="V310" s="52"/>
      <c r="W310" s="53"/>
    </row>
    <row r="311" spans="2:23" s="48" customFormat="1" ht="14.25">
      <c r="B311" s="59"/>
      <c r="C311" s="59"/>
      <c r="D311" s="59"/>
      <c r="E311" s="320"/>
      <c r="F311" s="59"/>
      <c r="G311" s="59"/>
      <c r="H311" s="59"/>
      <c r="I311" s="59"/>
      <c r="J311" s="59"/>
      <c r="K311" s="59"/>
      <c r="L311" s="132"/>
      <c r="M311" s="132"/>
      <c r="N311" s="132"/>
      <c r="O311" s="59"/>
      <c r="P311" s="132"/>
      <c r="Q311" s="53"/>
      <c r="R311" s="53"/>
      <c r="S311" s="53"/>
      <c r="T311" s="53"/>
      <c r="U311" s="51"/>
      <c r="V311" s="52"/>
      <c r="W311" s="53"/>
    </row>
    <row r="312" spans="2:23" s="48" customFormat="1" ht="14.25">
      <c r="B312" s="59"/>
      <c r="C312" s="59"/>
      <c r="D312" s="59"/>
      <c r="E312" s="320"/>
      <c r="F312" s="59"/>
      <c r="G312" s="59"/>
      <c r="H312" s="59"/>
      <c r="I312" s="59"/>
      <c r="J312" s="59"/>
      <c r="K312" s="59"/>
      <c r="L312" s="132"/>
      <c r="M312" s="132"/>
      <c r="N312" s="132"/>
      <c r="O312" s="59"/>
      <c r="P312" s="132"/>
      <c r="Q312" s="53"/>
      <c r="R312" s="53"/>
      <c r="S312" s="53"/>
      <c r="T312" s="53"/>
      <c r="U312" s="51"/>
      <c r="V312" s="52"/>
      <c r="W312" s="53"/>
    </row>
    <row r="313" spans="2:23" s="48" customFormat="1" ht="14.25">
      <c r="B313" s="59"/>
      <c r="C313" s="59"/>
      <c r="D313" s="59"/>
      <c r="E313" s="320"/>
      <c r="F313" s="59"/>
      <c r="G313" s="59"/>
      <c r="H313" s="59"/>
      <c r="I313" s="59"/>
      <c r="J313" s="59"/>
      <c r="K313" s="59"/>
      <c r="L313" s="132"/>
      <c r="M313" s="132"/>
      <c r="N313" s="132"/>
      <c r="O313" s="59"/>
      <c r="P313" s="132"/>
      <c r="Q313" s="53"/>
      <c r="R313" s="53"/>
      <c r="S313" s="53"/>
      <c r="T313" s="53"/>
      <c r="U313" s="51"/>
      <c r="V313" s="52"/>
      <c r="W313" s="53"/>
    </row>
    <row r="314" spans="2:23" s="48" customFormat="1" ht="14.25">
      <c r="B314" s="59"/>
      <c r="C314" s="59"/>
      <c r="D314" s="59"/>
      <c r="E314" s="320"/>
      <c r="F314" s="59"/>
      <c r="G314" s="59"/>
      <c r="H314" s="59"/>
      <c r="I314" s="59"/>
      <c r="J314" s="59"/>
      <c r="K314" s="59"/>
      <c r="L314" s="132"/>
      <c r="M314" s="132"/>
      <c r="N314" s="132"/>
      <c r="O314" s="59"/>
      <c r="P314" s="132"/>
      <c r="Q314" s="53"/>
      <c r="R314" s="53"/>
      <c r="S314" s="53"/>
      <c r="T314" s="53"/>
      <c r="U314" s="51"/>
      <c r="V314" s="52"/>
      <c r="W314" s="53"/>
    </row>
    <row r="315" spans="2:23" s="48" customFormat="1" ht="14.25">
      <c r="B315" s="59"/>
      <c r="C315" s="59"/>
      <c r="D315" s="59"/>
      <c r="E315" s="320"/>
      <c r="F315" s="59"/>
      <c r="G315" s="59"/>
      <c r="H315" s="59"/>
      <c r="I315" s="59"/>
      <c r="J315" s="59"/>
      <c r="K315" s="59"/>
      <c r="L315" s="132"/>
      <c r="M315" s="132"/>
      <c r="N315" s="132"/>
      <c r="O315" s="59"/>
      <c r="P315" s="132"/>
      <c r="Q315" s="53"/>
      <c r="R315" s="53"/>
      <c r="S315" s="53"/>
      <c r="T315" s="53"/>
      <c r="U315" s="51"/>
      <c r="V315" s="52"/>
      <c r="W315" s="53"/>
    </row>
    <row r="316" spans="2:23" s="48" customFormat="1" ht="14.25">
      <c r="B316" s="59"/>
      <c r="C316" s="59"/>
      <c r="D316" s="59"/>
      <c r="E316" s="320"/>
      <c r="F316" s="59"/>
      <c r="G316" s="59"/>
      <c r="H316" s="59"/>
      <c r="I316" s="59"/>
      <c r="J316" s="59"/>
      <c r="K316" s="59"/>
      <c r="L316" s="132"/>
      <c r="M316" s="132"/>
      <c r="N316" s="132"/>
      <c r="O316" s="59"/>
      <c r="P316" s="132"/>
      <c r="Q316" s="53"/>
      <c r="R316" s="53"/>
      <c r="S316" s="53"/>
      <c r="T316" s="53"/>
      <c r="U316" s="51"/>
      <c r="V316" s="52"/>
      <c r="W316" s="53"/>
    </row>
    <row r="317" spans="2:23" s="48" customFormat="1" ht="14.25">
      <c r="B317" s="59"/>
      <c r="C317" s="59"/>
      <c r="D317" s="59"/>
      <c r="E317" s="320"/>
      <c r="F317" s="59"/>
      <c r="G317" s="59"/>
      <c r="H317" s="59"/>
      <c r="I317" s="59"/>
      <c r="J317" s="59"/>
      <c r="K317" s="59"/>
      <c r="L317" s="132"/>
      <c r="M317" s="132"/>
      <c r="N317" s="132"/>
      <c r="O317" s="59"/>
      <c r="P317" s="132"/>
      <c r="Q317" s="53"/>
      <c r="R317" s="53"/>
      <c r="S317" s="53"/>
      <c r="T317" s="53"/>
      <c r="U317" s="51"/>
      <c r="V317" s="52"/>
      <c r="W317" s="53"/>
    </row>
    <row r="318" spans="2:23" s="48" customFormat="1" ht="14.25">
      <c r="B318" s="59"/>
      <c r="C318" s="59"/>
      <c r="D318" s="59"/>
      <c r="E318" s="320"/>
      <c r="F318" s="59"/>
      <c r="G318" s="59"/>
      <c r="H318" s="59"/>
      <c r="I318" s="59"/>
      <c r="J318" s="59"/>
      <c r="K318" s="59"/>
      <c r="L318" s="132"/>
      <c r="M318" s="132"/>
      <c r="N318" s="132"/>
      <c r="O318" s="59"/>
      <c r="P318" s="132"/>
      <c r="Q318" s="53"/>
      <c r="R318" s="53"/>
      <c r="S318" s="53"/>
      <c r="T318" s="53"/>
      <c r="U318" s="51"/>
      <c r="V318" s="52"/>
      <c r="W318" s="53"/>
    </row>
    <row r="319" spans="2:23" s="48" customFormat="1" ht="14.25">
      <c r="B319" s="59"/>
      <c r="C319" s="59"/>
      <c r="D319" s="59"/>
      <c r="E319" s="320"/>
      <c r="F319" s="59"/>
      <c r="G319" s="59"/>
      <c r="H319" s="59"/>
      <c r="I319" s="59"/>
      <c r="J319" s="59"/>
      <c r="K319" s="59"/>
      <c r="L319" s="132"/>
      <c r="M319" s="132"/>
      <c r="N319" s="132"/>
      <c r="O319" s="59"/>
      <c r="P319" s="132"/>
      <c r="Q319" s="53"/>
      <c r="R319" s="53"/>
      <c r="S319" s="53"/>
      <c r="T319" s="53"/>
      <c r="U319" s="51"/>
      <c r="V319" s="52"/>
      <c r="W319" s="53"/>
    </row>
    <row r="320" spans="2:23" s="48" customFormat="1" ht="14.25">
      <c r="B320" s="59"/>
      <c r="C320" s="59"/>
      <c r="D320" s="59"/>
      <c r="E320" s="320"/>
      <c r="F320" s="59"/>
      <c r="G320" s="59"/>
      <c r="H320" s="59"/>
      <c r="I320" s="59"/>
      <c r="J320" s="59"/>
      <c r="K320" s="59"/>
      <c r="L320" s="132"/>
      <c r="M320" s="132"/>
      <c r="N320" s="132"/>
      <c r="O320" s="59"/>
      <c r="P320" s="132"/>
      <c r="Q320" s="53"/>
      <c r="R320" s="53"/>
      <c r="S320" s="53"/>
      <c r="T320" s="53"/>
      <c r="U320" s="51"/>
      <c r="V320" s="52"/>
      <c r="W320" s="53"/>
    </row>
    <row r="321" spans="2:23" s="48" customFormat="1" ht="14.25">
      <c r="B321" s="59"/>
      <c r="C321" s="59"/>
      <c r="D321" s="59"/>
      <c r="E321" s="320"/>
      <c r="F321" s="59"/>
      <c r="G321" s="59"/>
      <c r="H321" s="59"/>
      <c r="I321" s="59"/>
      <c r="J321" s="59"/>
      <c r="K321" s="59"/>
      <c r="L321" s="132"/>
      <c r="M321" s="132"/>
      <c r="N321" s="132"/>
      <c r="O321" s="59"/>
      <c r="P321" s="132"/>
      <c r="Q321" s="53"/>
      <c r="R321" s="53"/>
      <c r="S321" s="53"/>
      <c r="T321" s="53"/>
      <c r="U321" s="51"/>
      <c r="V321" s="52"/>
      <c r="W321" s="53"/>
    </row>
    <row r="322" spans="2:23" s="48" customFormat="1" ht="14.25">
      <c r="B322" s="59"/>
      <c r="C322" s="59"/>
      <c r="D322" s="59"/>
      <c r="E322" s="320"/>
      <c r="F322" s="59"/>
      <c r="G322" s="59"/>
      <c r="H322" s="59"/>
      <c r="I322" s="59"/>
      <c r="J322" s="59"/>
      <c r="K322" s="59"/>
      <c r="L322" s="132"/>
      <c r="M322" s="132"/>
      <c r="N322" s="132"/>
      <c r="O322" s="59"/>
      <c r="P322" s="132"/>
      <c r="Q322" s="53"/>
      <c r="R322" s="53"/>
      <c r="S322" s="53"/>
      <c r="T322" s="53"/>
      <c r="U322" s="51"/>
      <c r="V322" s="52"/>
      <c r="W322" s="53"/>
    </row>
    <row r="323" spans="2:23" s="48" customFormat="1" ht="14.25">
      <c r="B323" s="59"/>
      <c r="C323" s="59"/>
      <c r="D323" s="59"/>
      <c r="E323" s="320"/>
      <c r="F323" s="59"/>
      <c r="G323" s="59"/>
      <c r="H323" s="59"/>
      <c r="I323" s="59"/>
      <c r="J323" s="59"/>
      <c r="K323" s="59"/>
      <c r="L323" s="132"/>
      <c r="M323" s="132"/>
      <c r="N323" s="132"/>
      <c r="O323" s="59"/>
      <c r="P323" s="132"/>
      <c r="Q323" s="53"/>
      <c r="R323" s="53"/>
      <c r="S323" s="53"/>
      <c r="T323" s="53"/>
      <c r="U323" s="51"/>
      <c r="V323" s="52"/>
      <c r="W323" s="53"/>
    </row>
    <row r="324" spans="2:23" s="48" customFormat="1" ht="14.25">
      <c r="B324" s="59"/>
      <c r="C324" s="59"/>
      <c r="D324" s="59"/>
      <c r="E324" s="320"/>
      <c r="F324" s="59"/>
      <c r="G324" s="59"/>
      <c r="H324" s="59"/>
      <c r="I324" s="59"/>
      <c r="J324" s="59"/>
      <c r="K324" s="59"/>
      <c r="L324" s="132"/>
      <c r="M324" s="132"/>
      <c r="N324" s="132"/>
      <c r="O324" s="59"/>
      <c r="P324" s="132"/>
      <c r="Q324" s="53"/>
      <c r="R324" s="53"/>
      <c r="S324" s="53"/>
      <c r="T324" s="53"/>
      <c r="U324" s="51"/>
      <c r="V324" s="52"/>
      <c r="W324" s="53"/>
    </row>
    <row r="325" spans="2:23" s="48" customFormat="1" ht="14.25">
      <c r="B325" s="59"/>
      <c r="C325" s="59"/>
      <c r="D325" s="59"/>
      <c r="E325" s="320"/>
      <c r="F325" s="59"/>
      <c r="G325" s="59"/>
      <c r="H325" s="59"/>
      <c r="I325" s="59"/>
      <c r="J325" s="59"/>
      <c r="K325" s="59"/>
      <c r="L325" s="132"/>
      <c r="M325" s="132"/>
      <c r="N325" s="132"/>
      <c r="O325" s="59"/>
      <c r="P325" s="132"/>
      <c r="Q325" s="53"/>
      <c r="R325" s="53"/>
      <c r="S325" s="53"/>
      <c r="T325" s="53"/>
      <c r="U325" s="51"/>
      <c r="V325" s="52"/>
      <c r="W325" s="53"/>
    </row>
    <row r="326" spans="2:23" s="48" customFormat="1" ht="14.25">
      <c r="B326" s="59"/>
      <c r="C326" s="59"/>
      <c r="D326" s="59"/>
      <c r="E326" s="320"/>
      <c r="F326" s="59"/>
      <c r="G326" s="59"/>
      <c r="H326" s="59"/>
      <c r="I326" s="59"/>
      <c r="J326" s="59"/>
      <c r="K326" s="59"/>
      <c r="L326" s="132"/>
      <c r="M326" s="132"/>
      <c r="N326" s="132"/>
      <c r="O326" s="59"/>
      <c r="P326" s="132"/>
      <c r="Q326" s="53"/>
      <c r="R326" s="53"/>
      <c r="S326" s="53"/>
      <c r="T326" s="53"/>
      <c r="U326" s="51"/>
      <c r="V326" s="52"/>
      <c r="W326" s="53"/>
    </row>
    <row r="327" spans="2:23" s="48" customFormat="1" ht="14.25">
      <c r="B327" s="59"/>
      <c r="C327" s="59"/>
      <c r="D327" s="59"/>
      <c r="E327" s="320"/>
      <c r="F327" s="59"/>
      <c r="G327" s="59"/>
      <c r="H327" s="59"/>
      <c r="I327" s="59"/>
      <c r="J327" s="59"/>
      <c r="K327" s="59"/>
      <c r="L327" s="132"/>
      <c r="M327" s="132"/>
      <c r="N327" s="132"/>
      <c r="O327" s="59"/>
      <c r="P327" s="132"/>
      <c r="Q327" s="53"/>
      <c r="R327" s="53"/>
      <c r="S327" s="53"/>
      <c r="T327" s="53"/>
      <c r="U327" s="51"/>
      <c r="V327" s="52"/>
      <c r="W327" s="53"/>
    </row>
    <row r="328" spans="2:23" s="48" customFormat="1" ht="14.25">
      <c r="B328" s="59"/>
      <c r="C328" s="59"/>
      <c r="D328" s="59"/>
      <c r="E328" s="320"/>
      <c r="F328" s="59"/>
      <c r="G328" s="59"/>
      <c r="H328" s="59"/>
      <c r="I328" s="59"/>
      <c r="J328" s="59"/>
      <c r="K328" s="59"/>
      <c r="L328" s="132"/>
      <c r="M328" s="132"/>
      <c r="N328" s="132"/>
      <c r="O328" s="59"/>
      <c r="P328" s="132"/>
      <c r="Q328" s="53"/>
      <c r="R328" s="53"/>
      <c r="S328" s="53"/>
      <c r="T328" s="53"/>
      <c r="U328" s="51"/>
      <c r="V328" s="52"/>
      <c r="W328" s="53"/>
    </row>
    <row r="329" spans="2:23" s="48" customFormat="1" ht="14.25">
      <c r="B329" s="59"/>
      <c r="C329" s="59"/>
      <c r="D329" s="59"/>
      <c r="E329" s="320"/>
      <c r="F329" s="59"/>
      <c r="G329" s="59"/>
      <c r="H329" s="59"/>
      <c r="I329" s="59"/>
      <c r="J329" s="59"/>
      <c r="K329" s="59"/>
      <c r="L329" s="132"/>
      <c r="M329" s="132"/>
      <c r="N329" s="132"/>
      <c r="O329" s="59"/>
      <c r="P329" s="132"/>
      <c r="Q329" s="53"/>
      <c r="R329" s="53"/>
      <c r="S329" s="53"/>
      <c r="T329" s="53"/>
      <c r="U329" s="51"/>
      <c r="V329" s="52"/>
      <c r="W329" s="53"/>
    </row>
    <row r="330" spans="2:23" s="48" customFormat="1" ht="14.25">
      <c r="B330" s="59"/>
      <c r="C330" s="59"/>
      <c r="D330" s="59"/>
      <c r="E330" s="320"/>
      <c r="F330" s="59"/>
      <c r="G330" s="59"/>
      <c r="H330" s="59"/>
      <c r="I330" s="59"/>
      <c r="J330" s="59"/>
      <c r="K330" s="59"/>
      <c r="L330" s="132"/>
      <c r="M330" s="132"/>
      <c r="N330" s="132"/>
      <c r="O330" s="59"/>
      <c r="P330" s="132"/>
      <c r="Q330" s="53"/>
      <c r="R330" s="53"/>
      <c r="S330" s="53"/>
      <c r="T330" s="53"/>
      <c r="U330" s="51"/>
      <c r="V330" s="52"/>
      <c r="W330" s="53"/>
    </row>
  </sheetData>
  <sheetProtection/>
  <mergeCells count="20">
    <mergeCell ref="B4:V4"/>
    <mergeCell ref="B6:V6"/>
    <mergeCell ref="B7:V7"/>
    <mergeCell ref="B8:V8"/>
    <mergeCell ref="B9:V9"/>
    <mergeCell ref="B10:B11"/>
    <mergeCell ref="G10:H10"/>
    <mergeCell ref="I10:J10"/>
    <mergeCell ref="K10:L10"/>
    <mergeCell ref="E10:F10"/>
    <mergeCell ref="B2:V2"/>
    <mergeCell ref="B3:V3"/>
    <mergeCell ref="M10:N10"/>
    <mergeCell ref="O10:X10"/>
    <mergeCell ref="W11:X11"/>
    <mergeCell ref="C10:D10"/>
    <mergeCell ref="O11:P11"/>
    <mergeCell ref="Q11:R11"/>
    <mergeCell ref="S11:T11"/>
    <mergeCell ref="U11:V11"/>
  </mergeCells>
  <printOptions/>
  <pageMargins left="0.7086614173228347" right="0.7086614173228347" top="0.7480314960629921" bottom="0.7480314960629921" header="0.31496062992125984" footer="0.31496062992125984"/>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dimension ref="B1:AR248"/>
  <sheetViews>
    <sheetView zoomScalePageLayoutView="0" workbookViewId="0" topLeftCell="A1">
      <pane ySplit="4440" topLeftCell="A20" activePane="topLeft" state="split"/>
      <selection pane="topLeft" activeCell="B6" sqref="B6:S6"/>
      <selection pane="bottomLeft" activeCell="K29" sqref="K29"/>
    </sheetView>
  </sheetViews>
  <sheetFormatPr defaultColWidth="10.8515625" defaultRowHeight="15"/>
  <cols>
    <col min="1" max="1" width="2.7109375" style="65" customWidth="1"/>
    <col min="2" max="2" width="37.140625" style="190" customWidth="1"/>
    <col min="3" max="3" width="16.7109375" style="190" customWidth="1"/>
    <col min="4" max="4" width="12.00390625" style="190" customWidth="1"/>
    <col min="5" max="5" width="18.140625" style="190" customWidth="1"/>
    <col min="6" max="6" width="12.00390625" style="190" customWidth="1"/>
    <col min="7" max="7" width="18.7109375" style="190" customWidth="1"/>
    <col min="8" max="8" width="12.00390625" style="190" customWidth="1"/>
    <col min="9" max="9" width="16.7109375" style="190" customWidth="1"/>
    <col min="10" max="10" width="12.00390625" style="190" customWidth="1"/>
    <col min="11" max="11" width="16.00390625" style="190" customWidth="1"/>
    <col min="12" max="12" width="10.140625" style="190" customWidth="1"/>
    <col min="13" max="13" width="16.00390625" style="190" customWidth="1"/>
    <col min="14" max="14" width="10.140625" style="190" customWidth="1"/>
    <col min="15" max="15" width="13.00390625" style="190" customWidth="1"/>
    <col min="16" max="16" width="10.140625" style="65" customWidth="1"/>
    <col min="17" max="17" width="9.7109375" style="65" customWidth="1"/>
    <col min="18" max="18" width="9.8515625" style="65" customWidth="1"/>
    <col min="19" max="44" width="10.8515625" style="48" customWidth="1"/>
    <col min="45" max="16384" width="10.8515625" style="65" customWidth="1"/>
  </cols>
  <sheetData>
    <row r="1" spans="2:15" s="48" customFormat="1" ht="14.25">
      <c r="B1" s="138"/>
      <c r="C1" s="138"/>
      <c r="D1" s="138"/>
      <c r="E1" s="138"/>
      <c r="F1" s="138"/>
      <c r="G1" s="138"/>
      <c r="H1" s="138"/>
      <c r="I1" s="138"/>
      <c r="J1" s="138"/>
      <c r="K1" s="138"/>
      <c r="L1" s="138"/>
      <c r="M1" s="138"/>
      <c r="N1" s="138"/>
      <c r="O1" s="138"/>
    </row>
    <row r="2" spans="2:19" s="48" customFormat="1" ht="26.25">
      <c r="B2" s="360" t="s">
        <v>186</v>
      </c>
      <c r="C2" s="360"/>
      <c r="D2" s="360"/>
      <c r="E2" s="360"/>
      <c r="F2" s="360"/>
      <c r="G2" s="360"/>
      <c r="H2" s="360"/>
      <c r="I2" s="360"/>
      <c r="J2" s="360"/>
      <c r="K2" s="360"/>
      <c r="L2" s="360"/>
      <c r="M2" s="360"/>
      <c r="N2" s="360"/>
      <c r="O2" s="360"/>
      <c r="P2" s="360"/>
      <c r="Q2" s="360"/>
      <c r="R2" s="360"/>
      <c r="S2" s="360"/>
    </row>
    <row r="3" spans="2:19" s="48" customFormat="1" ht="18.75" customHeight="1">
      <c r="B3" s="281" t="s">
        <v>187</v>
      </c>
      <c r="C3" s="281"/>
      <c r="D3" s="281"/>
      <c r="E3" s="281"/>
      <c r="F3" s="281"/>
      <c r="G3" s="281"/>
      <c r="H3" s="281"/>
      <c r="I3" s="281"/>
      <c r="J3" s="281"/>
      <c r="K3" s="281"/>
      <c r="L3" s="281"/>
      <c r="M3" s="281"/>
      <c r="N3" s="281"/>
      <c r="O3" s="281"/>
      <c r="P3" s="281"/>
      <c r="Q3" s="281"/>
      <c r="R3" s="281"/>
      <c r="S3" s="281"/>
    </row>
    <row r="4" spans="2:19" s="48" customFormat="1" ht="18.75" customHeight="1">
      <c r="B4" s="282" t="s">
        <v>188</v>
      </c>
      <c r="C4" s="282"/>
      <c r="D4" s="282"/>
      <c r="E4" s="282"/>
      <c r="F4" s="282"/>
      <c r="G4" s="282"/>
      <c r="H4" s="282"/>
      <c r="I4" s="282"/>
      <c r="J4" s="282"/>
      <c r="K4" s="282"/>
      <c r="L4" s="282"/>
      <c r="M4" s="282"/>
      <c r="N4" s="282"/>
      <c r="O4" s="282"/>
      <c r="P4" s="282"/>
      <c r="Q4" s="282"/>
      <c r="R4" s="282"/>
      <c r="S4" s="282"/>
    </row>
    <row r="5" spans="2:19" ht="18">
      <c r="B5" s="287"/>
      <c r="C5" s="287"/>
      <c r="D5" s="287"/>
      <c r="E5" s="287"/>
      <c r="F5" s="287"/>
      <c r="G5" s="287"/>
      <c r="H5" s="287"/>
      <c r="I5" s="287"/>
      <c r="J5" s="287"/>
      <c r="K5" s="287"/>
      <c r="L5" s="287"/>
      <c r="M5" s="287"/>
      <c r="N5" s="287"/>
      <c r="O5" s="287"/>
      <c r="P5" s="287"/>
      <c r="Q5" s="287"/>
      <c r="R5" s="287"/>
      <c r="S5" s="287"/>
    </row>
    <row r="6" spans="2:19" ht="17.25" customHeight="1">
      <c r="B6" s="287" t="s">
        <v>25</v>
      </c>
      <c r="C6" s="287"/>
      <c r="D6" s="287"/>
      <c r="E6" s="287"/>
      <c r="F6" s="287"/>
      <c r="G6" s="287"/>
      <c r="H6" s="287"/>
      <c r="I6" s="287"/>
      <c r="J6" s="287"/>
      <c r="K6" s="287"/>
      <c r="L6" s="287"/>
      <c r="M6" s="287"/>
      <c r="N6" s="287"/>
      <c r="O6" s="287"/>
      <c r="P6" s="287"/>
      <c r="Q6" s="287"/>
      <c r="R6" s="287"/>
      <c r="S6" s="287"/>
    </row>
    <row r="7" spans="2:19" ht="18.75" customHeight="1">
      <c r="B7" s="288" t="s">
        <v>49</v>
      </c>
      <c r="C7" s="288"/>
      <c r="D7" s="288"/>
      <c r="E7" s="288"/>
      <c r="F7" s="288"/>
      <c r="G7" s="288"/>
      <c r="H7" s="288"/>
      <c r="I7" s="288"/>
      <c r="J7" s="288"/>
      <c r="K7" s="288"/>
      <c r="L7" s="288"/>
      <c r="M7" s="288"/>
      <c r="N7" s="288"/>
      <c r="O7" s="288"/>
      <c r="P7" s="288"/>
      <c r="Q7" s="288"/>
      <c r="R7" s="288"/>
      <c r="S7" s="288"/>
    </row>
    <row r="8" spans="2:44" s="97" customFormat="1" ht="18.75" customHeight="1">
      <c r="B8" s="361" t="s">
        <v>191</v>
      </c>
      <c r="C8" s="361"/>
      <c r="D8" s="361"/>
      <c r="E8" s="361"/>
      <c r="F8" s="361"/>
      <c r="G8" s="361"/>
      <c r="H8" s="361"/>
      <c r="I8" s="361"/>
      <c r="J8" s="361"/>
      <c r="K8" s="361"/>
      <c r="L8" s="361"/>
      <c r="M8" s="361"/>
      <c r="N8" s="361"/>
      <c r="O8" s="361"/>
      <c r="P8" s="361"/>
      <c r="Q8" s="361"/>
      <c r="R8" s="361"/>
      <c r="S8" s="361"/>
      <c r="T8" s="96"/>
      <c r="U8" s="96"/>
      <c r="V8" s="96"/>
      <c r="W8" s="96"/>
      <c r="X8" s="96"/>
      <c r="Y8" s="96"/>
      <c r="Z8" s="96"/>
      <c r="AA8" s="96"/>
      <c r="AB8" s="96"/>
      <c r="AC8" s="96"/>
      <c r="AD8" s="96"/>
      <c r="AE8" s="96"/>
      <c r="AF8" s="96"/>
      <c r="AG8" s="96"/>
      <c r="AH8" s="96"/>
      <c r="AI8" s="96"/>
      <c r="AJ8" s="96"/>
      <c r="AK8" s="96"/>
      <c r="AL8" s="96"/>
      <c r="AM8" s="96"/>
      <c r="AN8" s="96"/>
      <c r="AO8" s="96"/>
      <c r="AP8" s="96"/>
      <c r="AQ8" s="96"/>
      <c r="AR8" s="96"/>
    </row>
    <row r="9" spans="2:19" ht="18" customHeight="1" thickBot="1">
      <c r="B9" s="362" t="s">
        <v>28</v>
      </c>
      <c r="C9" s="362"/>
      <c r="D9" s="362"/>
      <c r="E9" s="362"/>
      <c r="F9" s="362"/>
      <c r="G9" s="362"/>
      <c r="H9" s="362"/>
      <c r="I9" s="362"/>
      <c r="J9" s="362"/>
      <c r="K9" s="362"/>
      <c r="L9" s="362"/>
      <c r="M9" s="362"/>
      <c r="N9" s="362"/>
      <c r="O9" s="362"/>
      <c r="P9" s="362"/>
      <c r="Q9" s="362"/>
      <c r="R9" s="362"/>
      <c r="S9" s="362"/>
    </row>
    <row r="10" spans="2:19" ht="15.75" customHeight="1" thickBot="1">
      <c r="B10" s="283" t="s">
        <v>29</v>
      </c>
      <c r="C10" s="285">
        <v>2018</v>
      </c>
      <c r="D10" s="286"/>
      <c r="E10" s="285">
        <v>2019</v>
      </c>
      <c r="F10" s="286"/>
      <c r="G10" s="285">
        <v>2020</v>
      </c>
      <c r="H10" s="286"/>
      <c r="I10" s="285">
        <v>2021</v>
      </c>
      <c r="J10" s="286"/>
      <c r="K10" s="139">
        <v>2022</v>
      </c>
      <c r="L10" s="140"/>
      <c r="M10" s="209">
        <v>2023</v>
      </c>
      <c r="N10" s="210"/>
      <c r="O10" s="271" t="s">
        <v>169</v>
      </c>
      <c r="P10" s="272"/>
      <c r="Q10" s="272"/>
      <c r="R10" s="272"/>
      <c r="S10" s="273"/>
    </row>
    <row r="11" spans="2:19" ht="23.25" customHeight="1" thickBot="1">
      <c r="B11" s="284"/>
      <c r="C11" s="61" t="s">
        <v>26</v>
      </c>
      <c r="D11" s="141" t="s">
        <v>190</v>
      </c>
      <c r="E11" s="61" t="s">
        <v>26</v>
      </c>
      <c r="F11" s="62" t="str">
        <f>+D11</f>
        <v>Análisis vertical (%)</v>
      </c>
      <c r="G11" s="61" t="s">
        <v>26</v>
      </c>
      <c r="H11" s="62" t="str">
        <f>+D11</f>
        <v>Análisis vertical (%)</v>
      </c>
      <c r="I11" s="142" t="str">
        <f>+G11</f>
        <v>Monto</v>
      </c>
      <c r="J11" s="62" t="str">
        <f>+D11</f>
        <v>Análisis vertical (%)</v>
      </c>
      <c r="K11" s="61" t="s">
        <v>26</v>
      </c>
      <c r="L11" s="62" t="str">
        <f>+D11</f>
        <v>Análisis vertical (%)</v>
      </c>
      <c r="M11" s="211" t="s">
        <v>26</v>
      </c>
      <c r="N11" s="212" t="str">
        <f>+F11</f>
        <v>Análisis vertical (%)</v>
      </c>
      <c r="O11" s="143" t="s">
        <v>104</v>
      </c>
      <c r="P11" s="144" t="s">
        <v>105</v>
      </c>
      <c r="Q11" s="144" t="s">
        <v>106</v>
      </c>
      <c r="R11" s="201" t="s">
        <v>107</v>
      </c>
      <c r="S11" s="145" t="s">
        <v>189</v>
      </c>
    </row>
    <row r="12" spans="2:19" ht="14.25">
      <c r="B12" s="146" t="s">
        <v>88</v>
      </c>
      <c r="C12" s="147"/>
      <c r="D12" s="148"/>
      <c r="E12" s="147"/>
      <c r="F12" s="148"/>
      <c r="G12" s="147"/>
      <c r="H12" s="148"/>
      <c r="I12" s="147"/>
      <c r="J12" s="148"/>
      <c r="K12" s="149"/>
      <c r="L12" s="150"/>
      <c r="M12" s="213"/>
      <c r="N12" s="214"/>
      <c r="O12" s="151"/>
      <c r="P12" s="152"/>
      <c r="Q12" s="152"/>
      <c r="R12" s="202"/>
      <c r="S12" s="153"/>
    </row>
    <row r="13" spans="2:44" s="58" customFormat="1" ht="12.75">
      <c r="B13" s="81" t="s">
        <v>15</v>
      </c>
      <c r="C13" s="154">
        <v>550062306448</v>
      </c>
      <c r="D13" s="108">
        <f>+C13/$C$17</f>
        <v>0.9095827998065678</v>
      </c>
      <c r="E13" s="154">
        <v>605518083569</v>
      </c>
      <c r="F13" s="155">
        <f>+E13/E17</f>
        <v>0.913453384482217</v>
      </c>
      <c r="G13" s="154">
        <v>551085001287</v>
      </c>
      <c r="H13" s="155">
        <f>+G13/G17</f>
        <v>0.8588375683677382</v>
      </c>
      <c r="I13" s="84">
        <v>773953492784</v>
      </c>
      <c r="J13" s="155">
        <f>+I13/I17</f>
        <v>0.8752547428471615</v>
      </c>
      <c r="K13" s="84">
        <v>863689785747</v>
      </c>
      <c r="L13" s="155">
        <f>+K13/K17</f>
        <v>0.8608872401874308</v>
      </c>
      <c r="M13" s="84">
        <v>965359110030</v>
      </c>
      <c r="N13" s="155">
        <f>+M13/M17</f>
        <v>0.8766735047614101</v>
      </c>
      <c r="O13" s="156">
        <f>+(E13-C13)/C13</f>
        <v>0.10081726464607786</v>
      </c>
      <c r="P13" s="157">
        <f>+(G13-E13)/E13</f>
        <v>-0.08989505641378132</v>
      </c>
      <c r="Q13" s="157">
        <f>+(I13-G13)/G13</f>
        <v>0.40441763244601925</v>
      </c>
      <c r="R13" s="203">
        <f>+(K13-I13)/I13</f>
        <v>0.11594532979004746</v>
      </c>
      <c r="S13" s="158">
        <f>+(M13-K13)/K13</f>
        <v>0.11771509396173631</v>
      </c>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row>
    <row r="14" spans="2:19" ht="27" customHeight="1">
      <c r="B14" s="81" t="s">
        <v>16</v>
      </c>
      <c r="C14" s="154">
        <v>51710883798</v>
      </c>
      <c r="D14" s="108">
        <f>+C14/$C$17</f>
        <v>0.08550909581350016</v>
      </c>
      <c r="E14" s="154">
        <v>56068729509</v>
      </c>
      <c r="F14" s="159">
        <f>+E14/E17</f>
        <v>0.08458239666722987</v>
      </c>
      <c r="G14" s="154">
        <v>61451811590</v>
      </c>
      <c r="H14" s="159">
        <f>+G14/G17</f>
        <v>0.09576948077790662</v>
      </c>
      <c r="I14" s="82">
        <v>62555384422</v>
      </c>
      <c r="J14" s="159">
        <f>+I14/I17</f>
        <v>0.07074313562309029</v>
      </c>
      <c r="K14" s="84">
        <v>83801571080</v>
      </c>
      <c r="L14" s="159">
        <f>+K14/K17</f>
        <v>0.08352964738147894</v>
      </c>
      <c r="M14" s="84">
        <v>84771700055</v>
      </c>
      <c r="N14" s="159">
        <f>+M14/M17</f>
        <v>0.07698389399307617</v>
      </c>
      <c r="O14" s="160">
        <f aca="true" t="shared" si="0" ref="O14:O29">+(E14-C14)/C14</f>
        <v>0.08427327848472291</v>
      </c>
      <c r="P14" s="161">
        <f aca="true" t="shared" si="1" ref="P14:P29">+(G14-E14)/E14</f>
        <v>0.09600863312117537</v>
      </c>
      <c r="Q14" s="161">
        <f aca="true" t="shared" si="2" ref="Q14:Q29">+(I14-G14)/G14</f>
        <v>0.017958344977084182</v>
      </c>
      <c r="R14" s="204">
        <f aca="true" t="shared" si="3" ref="R14:R29">+(K14-I14)/I14</f>
        <v>0.33963801604467425</v>
      </c>
      <c r="S14" s="162">
        <f aca="true" t="shared" si="4" ref="S14:S29">+(M14-K14)/K14</f>
        <v>0.011576501042848944</v>
      </c>
    </row>
    <row r="15" spans="2:19" ht="14.25" customHeight="1">
      <c r="B15" s="81" t="s">
        <v>17</v>
      </c>
      <c r="C15" s="154">
        <v>2968133540</v>
      </c>
      <c r="D15" s="108">
        <f>+C15/$C$17</f>
        <v>0.004908104379932095</v>
      </c>
      <c r="E15" s="154">
        <v>1302058818</v>
      </c>
      <c r="F15" s="159">
        <f>+E15/E17</f>
        <v>0.0019642188505530965</v>
      </c>
      <c r="G15" s="154">
        <v>29127014585</v>
      </c>
      <c r="H15" s="159">
        <f>+G15/G17</f>
        <v>0.04539295085435517</v>
      </c>
      <c r="I15" s="84">
        <v>12157188015</v>
      </c>
      <c r="J15" s="159">
        <f>+I15/I17</f>
        <v>0.01374841843731181</v>
      </c>
      <c r="K15" s="84">
        <v>13208488516</v>
      </c>
      <c r="L15" s="159">
        <f>+K15/K17</f>
        <v>0.013165628925149194</v>
      </c>
      <c r="M15" s="84">
        <v>20751422826</v>
      </c>
      <c r="N15" s="159">
        <f>+M15/M17</f>
        <v>0.018845031231009977</v>
      </c>
      <c r="O15" s="160">
        <f t="shared" si="0"/>
        <v>-0.5613206749451037</v>
      </c>
      <c r="P15" s="161">
        <f t="shared" si="1"/>
        <v>21.36996837803375</v>
      </c>
      <c r="Q15" s="161">
        <f t="shared" si="2"/>
        <v>-0.5826146898947625</v>
      </c>
      <c r="R15" s="204">
        <f t="shared" si="3"/>
        <v>0.0864756306888456</v>
      </c>
      <c r="S15" s="162">
        <f t="shared" si="4"/>
        <v>0.5710671815978736</v>
      </c>
    </row>
    <row r="16" spans="2:19" ht="14.25" customHeight="1" thickBot="1">
      <c r="B16" s="81" t="s">
        <v>91</v>
      </c>
      <c r="C16" s="154">
        <v>0</v>
      </c>
      <c r="D16" s="108">
        <f>+C16/$C$17</f>
        <v>0</v>
      </c>
      <c r="E16" s="154">
        <v>0</v>
      </c>
      <c r="F16" s="159">
        <f>+E15/E17</f>
        <v>0.0019642188505530965</v>
      </c>
      <c r="G16" s="154">
        <v>0</v>
      </c>
      <c r="H16" s="159">
        <f>+G15/G17</f>
        <v>0.04539295085435517</v>
      </c>
      <c r="I16" s="84">
        <v>35594773248</v>
      </c>
      <c r="J16" s="159">
        <f>+I16/I17</f>
        <v>0.040253703092436414</v>
      </c>
      <c r="K16" s="84">
        <v>42555570034</v>
      </c>
      <c r="L16" s="159">
        <f>+K16/K17</f>
        <v>0.042417483505941114</v>
      </c>
      <c r="M16" s="84">
        <v>30279265397</v>
      </c>
      <c r="N16" s="159">
        <f>+M16/M17</f>
        <v>0.027497570014503675</v>
      </c>
      <c r="O16" s="160">
        <v>0</v>
      </c>
      <c r="P16" s="161">
        <v>0</v>
      </c>
      <c r="Q16" s="161">
        <v>0</v>
      </c>
      <c r="R16" s="204">
        <f t="shared" si="3"/>
        <v>0.1955567110233274</v>
      </c>
      <c r="S16" s="162">
        <f t="shared" si="4"/>
        <v>-0.2884770343151738</v>
      </c>
    </row>
    <row r="17" spans="2:44" s="58" customFormat="1" ht="13.5" thickBot="1">
      <c r="B17" s="163" t="s">
        <v>50</v>
      </c>
      <c r="C17" s="164">
        <f>SUM(C13:C16)</f>
        <v>604741323786</v>
      </c>
      <c r="D17" s="165">
        <f>+C17/$C$17</f>
        <v>1</v>
      </c>
      <c r="E17" s="164">
        <f>SUM(E13:E16)</f>
        <v>662888871896</v>
      </c>
      <c r="F17" s="166">
        <f>+SUM(F13:F15)</f>
        <v>1</v>
      </c>
      <c r="G17" s="164">
        <f>SUM(G13:G16)</f>
        <v>641663827462</v>
      </c>
      <c r="H17" s="166">
        <f>+SUM(H13:H15)</f>
        <v>0.9999999999999999</v>
      </c>
      <c r="I17" s="164">
        <f aca="true" t="shared" si="5" ref="I17:N17">SUM(I13:I16)</f>
        <v>884260838469</v>
      </c>
      <c r="J17" s="166">
        <f t="shared" si="5"/>
        <v>1</v>
      </c>
      <c r="K17" s="167">
        <f t="shared" si="5"/>
        <v>1003255415377</v>
      </c>
      <c r="L17" s="166">
        <f t="shared" si="5"/>
        <v>1</v>
      </c>
      <c r="M17" s="167">
        <f t="shared" si="5"/>
        <v>1101161498308</v>
      </c>
      <c r="N17" s="166">
        <f t="shared" si="5"/>
        <v>1</v>
      </c>
      <c r="O17" s="168">
        <f t="shared" si="0"/>
        <v>0.09615276122684266</v>
      </c>
      <c r="P17" s="169">
        <f t="shared" si="1"/>
        <v>-0.032019008515397095</v>
      </c>
      <c r="Q17" s="169">
        <f t="shared" si="2"/>
        <v>0.37807493678824655</v>
      </c>
      <c r="R17" s="205">
        <f t="shared" si="3"/>
        <v>0.13456954298013013</v>
      </c>
      <c r="S17" s="170">
        <f t="shared" si="4"/>
        <v>0.09758839217848546</v>
      </c>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row>
    <row r="18" spans="2:44" s="58" customFormat="1" ht="12.75">
      <c r="B18" s="146" t="s">
        <v>89</v>
      </c>
      <c r="C18" s="171"/>
      <c r="D18" s="172"/>
      <c r="E18" s="171"/>
      <c r="F18" s="172"/>
      <c r="G18" s="171"/>
      <c r="H18" s="172"/>
      <c r="I18" s="171"/>
      <c r="J18" s="172"/>
      <c r="K18" s="171"/>
      <c r="L18" s="172"/>
      <c r="M18" s="171"/>
      <c r="N18" s="172"/>
      <c r="O18" s="173"/>
      <c r="P18" s="174"/>
      <c r="Q18" s="174"/>
      <c r="R18" s="206"/>
      <c r="S18" s="175" t="e">
        <f t="shared" si="4"/>
        <v>#DIV/0!</v>
      </c>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row>
    <row r="19" spans="2:19" ht="24" customHeight="1">
      <c r="B19" s="81" t="s">
        <v>18</v>
      </c>
      <c r="C19" s="84">
        <v>188824801797</v>
      </c>
      <c r="D19" s="155">
        <f>+C19/$C$25</f>
        <v>0.27996535217157237</v>
      </c>
      <c r="E19" s="84">
        <v>203900541664</v>
      </c>
      <c r="F19" s="155">
        <f>+E19/$E$25</f>
        <v>0.2745175962108573</v>
      </c>
      <c r="G19" s="84">
        <v>216161463216</v>
      </c>
      <c r="H19" s="155">
        <f>+G19/$G$25</f>
        <v>0.205269657257902</v>
      </c>
      <c r="I19" s="84">
        <v>236794939848</v>
      </c>
      <c r="J19" s="155">
        <f>+I19/$I$25</f>
        <v>0.25670187588506505</v>
      </c>
      <c r="K19" s="84">
        <v>278076997916</v>
      </c>
      <c r="L19" s="155">
        <f>+K19/$K$25</f>
        <v>0.25374383305044634</v>
      </c>
      <c r="M19" s="84">
        <v>304942566677</v>
      </c>
      <c r="N19" s="155">
        <f>+M19/$K$25</f>
        <v>0.2782585266266324</v>
      </c>
      <c r="O19" s="156">
        <f t="shared" si="0"/>
        <v>0.07983982889709311</v>
      </c>
      <c r="P19" s="157">
        <f t="shared" si="1"/>
        <v>0.06013187337287367</v>
      </c>
      <c r="Q19" s="157">
        <f t="shared" si="2"/>
        <v>0.09545400149045964</v>
      </c>
      <c r="R19" s="203">
        <f t="shared" si="3"/>
        <v>0.17433674087165538</v>
      </c>
      <c r="S19" s="158">
        <f t="shared" si="4"/>
        <v>0.09661197784189042</v>
      </c>
    </row>
    <row r="20" spans="2:19" ht="25.5" customHeight="1">
      <c r="B20" s="81" t="s">
        <v>19</v>
      </c>
      <c r="C20" s="84">
        <v>243808674309</v>
      </c>
      <c r="D20" s="155">
        <f aca="true" t="shared" si="6" ref="D20:D25">+C20/$C$25</f>
        <v>0.361488431158453</v>
      </c>
      <c r="E20" s="84">
        <v>252432158322</v>
      </c>
      <c r="F20" s="155">
        <f aca="true" t="shared" si="7" ref="F20:F25">+E20/$E$25</f>
        <v>0.3398572104975867</v>
      </c>
      <c r="G20" s="84">
        <v>428070640809</v>
      </c>
      <c r="H20" s="155">
        <f aca="true" t="shared" si="8" ref="H20:H25">+G20/$G$25</f>
        <v>0.4065012903490093</v>
      </c>
      <c r="I20" s="84">
        <v>416527432487</v>
      </c>
      <c r="J20" s="155">
        <f aca="true" t="shared" si="9" ref="J20:J25">+I20/$I$25</f>
        <v>0.4515441645232681</v>
      </c>
      <c r="K20" s="84">
        <v>506080747373</v>
      </c>
      <c r="L20" s="155">
        <f aca="true" t="shared" si="10" ref="L20:L25">+K20/$K$25</f>
        <v>0.4617960839402132</v>
      </c>
      <c r="M20" s="84">
        <v>519324852766</v>
      </c>
      <c r="N20" s="155">
        <f aca="true" t="shared" si="11" ref="N20:N25">+M20/$K$25</f>
        <v>0.473881262120823</v>
      </c>
      <c r="O20" s="160">
        <f t="shared" si="0"/>
        <v>0.035369881885624406</v>
      </c>
      <c r="P20" s="161">
        <f t="shared" si="1"/>
        <v>0.6957848938682261</v>
      </c>
      <c r="Q20" s="161">
        <f t="shared" si="2"/>
        <v>-0.02696566225654901</v>
      </c>
      <c r="R20" s="204">
        <f t="shared" si="3"/>
        <v>0.2149998004964415</v>
      </c>
      <c r="S20" s="162">
        <f t="shared" si="4"/>
        <v>0.026169945135728727</v>
      </c>
    </row>
    <row r="21" spans="2:19" ht="15.75" customHeight="1">
      <c r="B21" s="81" t="s">
        <v>20</v>
      </c>
      <c r="C21" s="84">
        <v>72984878109</v>
      </c>
      <c r="D21" s="155">
        <f t="shared" si="6"/>
        <v>0.10821267602839928</v>
      </c>
      <c r="E21" s="84">
        <v>85605877838</v>
      </c>
      <c r="F21" s="155">
        <f t="shared" si="7"/>
        <v>0.11525383706107731</v>
      </c>
      <c r="G21" s="84">
        <v>101738914136</v>
      </c>
      <c r="H21" s="155">
        <f t="shared" si="8"/>
        <v>0.096612558611428</v>
      </c>
      <c r="I21" s="84">
        <v>98154912541</v>
      </c>
      <c r="J21" s="155">
        <f t="shared" si="9"/>
        <v>0.10640662419890815</v>
      </c>
      <c r="K21" s="84">
        <v>109045914183</v>
      </c>
      <c r="L21" s="155">
        <f t="shared" si="10"/>
        <v>0.09950383688924452</v>
      </c>
      <c r="M21" s="84">
        <v>138579213752</v>
      </c>
      <c r="N21" s="155">
        <f t="shared" si="11"/>
        <v>0.12645282113255424</v>
      </c>
      <c r="O21" s="160">
        <f t="shared" si="0"/>
        <v>0.1729262287751038</v>
      </c>
      <c r="P21" s="161">
        <f t="shared" si="1"/>
        <v>0.1884571095518704</v>
      </c>
      <c r="Q21" s="161">
        <f t="shared" si="2"/>
        <v>-0.03522744099872216</v>
      </c>
      <c r="R21" s="204">
        <f t="shared" si="3"/>
        <v>0.11095727518936713</v>
      </c>
      <c r="S21" s="162">
        <f t="shared" si="4"/>
        <v>0.27083361894181057</v>
      </c>
    </row>
    <row r="22" spans="2:19" ht="14.25" customHeight="1">
      <c r="B22" s="81" t="s">
        <v>21</v>
      </c>
      <c r="C22" s="84">
        <v>3811503098</v>
      </c>
      <c r="D22" s="155">
        <f t="shared" si="6"/>
        <v>0.005651211053735435</v>
      </c>
      <c r="E22" s="84">
        <v>4989776694</v>
      </c>
      <c r="F22" s="155">
        <f t="shared" si="7"/>
        <v>0.006717890460159</v>
      </c>
      <c r="G22" s="84">
        <v>6342609962</v>
      </c>
      <c r="H22" s="155">
        <f t="shared" si="8"/>
        <v>0.0060230225760422515</v>
      </c>
      <c r="I22" s="84">
        <v>7343290606</v>
      </c>
      <c r="J22" s="155">
        <f t="shared" si="9"/>
        <v>0.007960628191376858</v>
      </c>
      <c r="K22" s="84">
        <v>12787577149</v>
      </c>
      <c r="L22" s="155">
        <f t="shared" si="10"/>
        <v>0.011668598501612568</v>
      </c>
      <c r="M22" s="84">
        <v>11034299802</v>
      </c>
      <c r="N22" s="155">
        <f t="shared" si="11"/>
        <v>0.010068741923174227</v>
      </c>
      <c r="O22" s="160">
        <f t="shared" si="0"/>
        <v>0.30913620314732854</v>
      </c>
      <c r="P22" s="161">
        <f t="shared" si="1"/>
        <v>0.27112100419778823</v>
      </c>
      <c r="Q22" s="161">
        <f t="shared" si="2"/>
        <v>0.1577711147296306</v>
      </c>
      <c r="R22" s="204">
        <f t="shared" si="3"/>
        <v>0.7413960355254937</v>
      </c>
      <c r="S22" s="162">
        <f t="shared" si="4"/>
        <v>-0.13710786074413697</v>
      </c>
    </row>
    <row r="23" spans="2:19" ht="14.25">
      <c r="B23" s="81" t="s">
        <v>22</v>
      </c>
      <c r="C23" s="84">
        <v>42258292100</v>
      </c>
      <c r="D23" s="155">
        <f t="shared" si="6"/>
        <v>0.06265521010669288</v>
      </c>
      <c r="E23" s="84">
        <v>61333112232</v>
      </c>
      <c r="F23" s="155">
        <f t="shared" si="7"/>
        <v>0.08257466312082905</v>
      </c>
      <c r="G23" s="84">
        <v>138443732456</v>
      </c>
      <c r="H23" s="155">
        <f t="shared" si="8"/>
        <v>0.13146791795330665</v>
      </c>
      <c r="I23" s="84">
        <v>6346756513</v>
      </c>
      <c r="J23" s="155">
        <f t="shared" si="9"/>
        <v>0.006880317221806608</v>
      </c>
      <c r="K23" s="84">
        <v>6004920763</v>
      </c>
      <c r="L23" s="155">
        <f t="shared" si="10"/>
        <v>0.005479459369120871</v>
      </c>
      <c r="M23" s="84">
        <v>76606034691</v>
      </c>
      <c r="N23" s="155">
        <f t="shared" si="11"/>
        <v>0.06990261338753961</v>
      </c>
      <c r="O23" s="160">
        <f t="shared" si="0"/>
        <v>0.4513864423782522</v>
      </c>
      <c r="P23" s="161">
        <f t="shared" si="1"/>
        <v>1.25724290546874</v>
      </c>
      <c r="Q23" s="161">
        <f t="shared" si="2"/>
        <v>-0.9541564186373181</v>
      </c>
      <c r="R23" s="204">
        <f t="shared" si="3"/>
        <v>-0.05385991242925755</v>
      </c>
      <c r="S23" s="162">
        <f t="shared" si="4"/>
        <v>11.757209914078596</v>
      </c>
    </row>
    <row r="24" spans="2:19" ht="15" thickBot="1">
      <c r="B24" s="81" t="s">
        <v>23</v>
      </c>
      <c r="C24" s="84">
        <v>122769601635</v>
      </c>
      <c r="D24" s="155">
        <f t="shared" si="6"/>
        <v>0.182027119481147</v>
      </c>
      <c r="E24" s="84">
        <v>134497993767</v>
      </c>
      <c r="F24" s="155">
        <f t="shared" si="7"/>
        <v>0.18107880264949067</v>
      </c>
      <c r="G24" s="84">
        <v>162303603733</v>
      </c>
      <c r="H24" s="155">
        <f t="shared" si="8"/>
        <v>0.15412555325231184</v>
      </c>
      <c r="I24" s="84">
        <v>157283815008</v>
      </c>
      <c r="J24" s="155">
        <f t="shared" si="9"/>
        <v>0.17050638997957523</v>
      </c>
      <c r="K24" s="84">
        <v>183900418990</v>
      </c>
      <c r="L24" s="155">
        <f t="shared" si="10"/>
        <v>0.16780818824936244</v>
      </c>
      <c r="M24" s="84">
        <v>212786269246</v>
      </c>
      <c r="N24" s="155">
        <f t="shared" si="11"/>
        <v>0.194166378318333</v>
      </c>
      <c r="O24" s="160">
        <f t="shared" si="0"/>
        <v>0.09553172752705577</v>
      </c>
      <c r="P24" s="161">
        <f t="shared" si="1"/>
        <v>0.20673624332396767</v>
      </c>
      <c r="Q24" s="161">
        <f t="shared" si="2"/>
        <v>-0.030928387352740973</v>
      </c>
      <c r="R24" s="204">
        <f t="shared" si="3"/>
        <v>0.16922659194556153</v>
      </c>
      <c r="S24" s="162">
        <f t="shared" si="4"/>
        <v>0.1570733248713845</v>
      </c>
    </row>
    <row r="25" spans="2:19" ht="15" thickBot="1">
      <c r="B25" s="163" t="s">
        <v>51</v>
      </c>
      <c r="C25" s="100">
        <f>+SUM(C19:C24)</f>
        <v>674457751048</v>
      </c>
      <c r="D25" s="176">
        <f t="shared" si="6"/>
        <v>1</v>
      </c>
      <c r="E25" s="100">
        <f>+SUM(E19:E24)</f>
        <v>742759460517</v>
      </c>
      <c r="F25" s="176">
        <f t="shared" si="7"/>
        <v>1</v>
      </c>
      <c r="G25" s="100">
        <f>+SUM(G19:G24)</f>
        <v>1053060964312</v>
      </c>
      <c r="H25" s="176">
        <f t="shared" si="8"/>
        <v>1</v>
      </c>
      <c r="I25" s="100">
        <f>+SUM(I19:I24)</f>
        <v>922451147003</v>
      </c>
      <c r="J25" s="176">
        <f t="shared" si="9"/>
        <v>1</v>
      </c>
      <c r="K25" s="167">
        <f>+SUM(K19:K24)</f>
        <v>1095896576374</v>
      </c>
      <c r="L25" s="176">
        <f t="shared" si="10"/>
        <v>1</v>
      </c>
      <c r="M25" s="167">
        <f>+SUM(M19:M24)</f>
        <v>1263273236934</v>
      </c>
      <c r="N25" s="176">
        <f t="shared" si="11"/>
        <v>1.1527303435090566</v>
      </c>
      <c r="O25" s="177">
        <f t="shared" si="0"/>
        <v>0.10126907039450583</v>
      </c>
      <c r="P25" s="178">
        <f t="shared" si="1"/>
        <v>0.4177684974608249</v>
      </c>
      <c r="Q25" s="178">
        <f t="shared" si="2"/>
        <v>-0.12402873312689144</v>
      </c>
      <c r="R25" s="207">
        <f t="shared" si="3"/>
        <v>0.18802668296799888</v>
      </c>
      <c r="S25" s="179">
        <f t="shared" si="4"/>
        <v>0.1527303435090565</v>
      </c>
    </row>
    <row r="26" spans="2:19" ht="21.75" customHeight="1">
      <c r="B26" s="95" t="s">
        <v>53</v>
      </c>
      <c r="C26" s="84">
        <v>1292493337</v>
      </c>
      <c r="D26" s="159">
        <f>+C26/$C$17</f>
        <v>0.002137266441308011</v>
      </c>
      <c r="E26" s="84">
        <v>1383255266</v>
      </c>
      <c r="F26" s="159">
        <f>+E26/$E$17</f>
        <v>0.0020867076287517127</v>
      </c>
      <c r="G26" s="84">
        <v>5117994582</v>
      </c>
      <c r="H26" s="159">
        <f>+G26/$G$17</f>
        <v>0.007976130744728778</v>
      </c>
      <c r="I26" s="84">
        <v>4381821692</v>
      </c>
      <c r="J26" s="159">
        <f>+I26/$I$17</f>
        <v>0.004955349712859206</v>
      </c>
      <c r="K26" s="84">
        <v>-10078563079</v>
      </c>
      <c r="L26" s="159">
        <f>+K26/$K$17</f>
        <v>-0.010045859633075303</v>
      </c>
      <c r="M26" s="84">
        <v>-170299244</v>
      </c>
      <c r="N26" s="159">
        <f>+M26/$K$17</f>
        <v>-0.00016974664815141367</v>
      </c>
      <c r="O26" s="160">
        <f t="shared" si="0"/>
        <v>0.07022235736291459</v>
      </c>
      <c r="P26" s="161">
        <f t="shared" si="1"/>
        <v>2.699963924084566</v>
      </c>
      <c r="Q26" s="161">
        <f t="shared" si="2"/>
        <v>-0.14384010733210267</v>
      </c>
      <c r="R26" s="204">
        <f t="shared" si="3"/>
        <v>-3.300085167180737</v>
      </c>
      <c r="S26" s="162">
        <f t="shared" si="4"/>
        <v>-0.9831028250093666</v>
      </c>
    </row>
    <row r="27" spans="2:19" ht="18.75" customHeight="1">
      <c r="B27" s="95" t="s">
        <v>197</v>
      </c>
      <c r="C27" s="84">
        <v>0</v>
      </c>
      <c r="D27" s="159">
        <f>+C27/$C$17</f>
        <v>0</v>
      </c>
      <c r="E27" s="84">
        <v>0</v>
      </c>
      <c r="F27" s="159">
        <f>+E27/$E$17</f>
        <v>0</v>
      </c>
      <c r="G27" s="84">
        <v>0</v>
      </c>
      <c r="H27" s="159">
        <f>+G27/$G$17</f>
        <v>0</v>
      </c>
      <c r="I27" s="84">
        <v>0</v>
      </c>
      <c r="J27" s="159">
        <f>+I27/$I$17</f>
        <v>0</v>
      </c>
      <c r="K27" s="84">
        <v>0</v>
      </c>
      <c r="L27" s="159">
        <f>+K27/$K$17</f>
        <v>0</v>
      </c>
      <c r="M27" s="84">
        <v>-6714144020</v>
      </c>
      <c r="N27" s="159">
        <f>+M27/$K$17</f>
        <v>-0.006692357616108139</v>
      </c>
      <c r="O27" s="160" t="e">
        <f t="shared" si="0"/>
        <v>#DIV/0!</v>
      </c>
      <c r="P27" s="161" t="e">
        <f t="shared" si="1"/>
        <v>#DIV/0!</v>
      </c>
      <c r="Q27" s="161" t="e">
        <f t="shared" si="2"/>
        <v>#DIV/0!</v>
      </c>
      <c r="R27" s="204" t="e">
        <f t="shared" si="3"/>
        <v>#DIV/0!</v>
      </c>
      <c r="S27" s="162" t="e">
        <f t="shared" si="4"/>
        <v>#DIV/0!</v>
      </c>
    </row>
    <row r="28" spans="2:19" ht="14.25" customHeight="1">
      <c r="B28" s="95"/>
      <c r="C28" s="84"/>
      <c r="D28" s="155"/>
      <c r="E28" s="84"/>
      <c r="F28" s="155"/>
      <c r="G28" s="84"/>
      <c r="H28" s="159"/>
      <c r="I28" s="84"/>
      <c r="J28" s="159"/>
      <c r="K28" s="180"/>
      <c r="L28" s="155"/>
      <c r="M28" s="180"/>
      <c r="N28" s="155"/>
      <c r="O28" s="160"/>
      <c r="P28" s="161"/>
      <c r="Q28" s="161"/>
      <c r="R28" s="204"/>
      <c r="S28" s="162" t="e">
        <f t="shared" si="4"/>
        <v>#DIV/0!</v>
      </c>
    </row>
    <row r="29" spans="2:19" ht="15" thickBot="1">
      <c r="B29" s="200" t="s">
        <v>157</v>
      </c>
      <c r="C29" s="181">
        <f>+C17-C25+C26+C27</f>
        <v>-68423933925</v>
      </c>
      <c r="D29" s="182">
        <f>+C29/$C$17</f>
        <v>-0.11314578851107783</v>
      </c>
      <c r="E29" s="181">
        <f>+E17-E25+E26+E27</f>
        <v>-78487333355</v>
      </c>
      <c r="F29" s="182">
        <f>+E29/$E$17</f>
        <v>-0.11840194741919548</v>
      </c>
      <c r="G29" s="181">
        <f>+G17-G25+G26+1+G27</f>
        <v>-406279142267</v>
      </c>
      <c r="H29" s="182">
        <f>+G29/G17</f>
        <v>-0.6331651012243795</v>
      </c>
      <c r="I29" s="181">
        <f>+I17-I25+I26+I27</f>
        <v>-33808486842</v>
      </c>
      <c r="J29" s="182">
        <f>+I29/$I$17</f>
        <v>-0.038233613172936234</v>
      </c>
      <c r="K29" s="181">
        <f>+K17-K25+K26+K27</f>
        <v>-102719724076</v>
      </c>
      <c r="L29" s="182">
        <f>+K29/$K$17</f>
        <v>-0.10238641377021655</v>
      </c>
      <c r="M29" s="181">
        <f>+M17-M25+M26+M27</f>
        <v>-168996181890</v>
      </c>
      <c r="N29" s="182">
        <f>+M29/$K$17</f>
        <v>-0.16844781428515407</v>
      </c>
      <c r="O29" s="183">
        <f t="shared" si="0"/>
        <v>0.14707425973242885</v>
      </c>
      <c r="P29" s="184">
        <f t="shared" si="1"/>
        <v>4.176365725529114</v>
      </c>
      <c r="Q29" s="184">
        <f t="shared" si="2"/>
        <v>-0.9167850787186569</v>
      </c>
      <c r="R29" s="208">
        <f t="shared" si="3"/>
        <v>2.038282208726128</v>
      </c>
      <c r="S29" s="185">
        <f t="shared" si="4"/>
        <v>0.6452164704508313</v>
      </c>
    </row>
    <row r="30" spans="2:18" s="48" customFormat="1" ht="18" customHeight="1">
      <c r="B30" s="314" t="str">
        <f>+ESF!B47</f>
        <v>Fuente: Elaboración por la Dirección de Análisis de la Información Financiera de la Digecog, a partir de los Estados Financieros contenidos en el Estado de Recaudación e Inversión de las Rentas (ERIR) 2018 - 2023</v>
      </c>
      <c r="C30" s="314"/>
      <c r="D30" s="314"/>
      <c r="E30" s="314"/>
      <c r="F30" s="314"/>
      <c r="G30" s="314"/>
      <c r="H30" s="314"/>
      <c r="I30" s="314"/>
      <c r="J30" s="314"/>
      <c r="K30" s="314"/>
      <c r="L30" s="314"/>
      <c r="M30" s="314"/>
      <c r="N30" s="314"/>
      <c r="O30" s="314"/>
      <c r="P30" s="314"/>
      <c r="Q30" s="314"/>
      <c r="R30" s="314"/>
    </row>
    <row r="31" spans="2:15" s="48" customFormat="1" ht="14.25" customHeight="1">
      <c r="B31" s="315" t="s">
        <v>198</v>
      </c>
      <c r="C31" s="315"/>
      <c r="D31" s="315"/>
      <c r="E31" s="315"/>
      <c r="F31" s="315"/>
      <c r="G31" s="315"/>
      <c r="H31" s="315"/>
      <c r="I31" s="315"/>
      <c r="J31" s="315"/>
      <c r="K31" s="315"/>
      <c r="L31" s="315"/>
      <c r="M31" s="315"/>
      <c r="N31" s="315"/>
      <c r="O31" s="138"/>
    </row>
    <row r="32" spans="2:15" s="48" customFormat="1" ht="14.25">
      <c r="B32" s="138"/>
      <c r="C32" s="138"/>
      <c r="D32" s="138"/>
      <c r="E32" s="138"/>
      <c r="F32" s="138"/>
      <c r="G32" s="138"/>
      <c r="H32" s="138"/>
      <c r="I32" s="138"/>
      <c r="J32" s="138"/>
      <c r="K32" s="186"/>
      <c r="L32" s="138"/>
      <c r="M32" s="138"/>
      <c r="N32" s="138"/>
      <c r="O32" s="138"/>
    </row>
    <row r="33" spans="2:15" s="48" customFormat="1" ht="14.25">
      <c r="B33" s="138"/>
      <c r="C33" s="138"/>
      <c r="D33" s="138"/>
      <c r="E33" s="138"/>
      <c r="F33" s="138"/>
      <c r="G33" s="138"/>
      <c r="H33" s="138"/>
      <c r="I33" s="138"/>
      <c r="J33" s="138"/>
      <c r="K33" s="186"/>
      <c r="L33" s="138"/>
      <c r="M33" s="138"/>
      <c r="N33" s="138"/>
      <c r="O33" s="138"/>
    </row>
    <row r="34" spans="2:15" s="48" customFormat="1" ht="14.25">
      <c r="B34" s="138"/>
      <c r="C34" s="138"/>
      <c r="D34" s="138"/>
      <c r="E34" s="138"/>
      <c r="F34" s="138"/>
      <c r="G34" s="138"/>
      <c r="H34" s="138"/>
      <c r="I34" s="138"/>
      <c r="J34" s="138"/>
      <c r="K34" s="187"/>
      <c r="L34" s="138"/>
      <c r="M34" s="138"/>
      <c r="N34" s="138"/>
      <c r="O34" s="138"/>
    </row>
    <row r="35" spans="2:15" s="48" customFormat="1" ht="14.25">
      <c r="B35" s="138"/>
      <c r="C35" s="138"/>
      <c r="D35" s="138"/>
      <c r="E35" s="138"/>
      <c r="F35" s="138"/>
      <c r="G35" s="138"/>
      <c r="H35" s="138"/>
      <c r="I35" s="138"/>
      <c r="J35" s="138"/>
      <c r="K35" s="188"/>
      <c r="L35" s="138"/>
      <c r="M35" s="138"/>
      <c r="N35" s="138"/>
      <c r="O35" s="138"/>
    </row>
    <row r="36" spans="2:15" s="48" customFormat="1" ht="14.25">
      <c r="B36" s="138"/>
      <c r="C36" s="138"/>
      <c r="D36" s="138"/>
      <c r="E36" s="138"/>
      <c r="F36" s="138"/>
      <c r="G36" s="138"/>
      <c r="H36" s="138"/>
      <c r="I36" s="138"/>
      <c r="J36" s="138"/>
      <c r="K36" s="188"/>
      <c r="L36" s="138"/>
      <c r="M36" s="138"/>
      <c r="N36" s="138"/>
      <c r="O36" s="138"/>
    </row>
    <row r="37" spans="2:15" s="48" customFormat="1" ht="14.25">
      <c r="B37" s="138"/>
      <c r="C37" s="138"/>
      <c r="D37" s="138"/>
      <c r="E37" s="138"/>
      <c r="F37" s="138"/>
      <c r="G37" s="138"/>
      <c r="H37" s="138"/>
      <c r="I37" s="138"/>
      <c r="J37" s="138"/>
      <c r="K37" s="186"/>
      <c r="L37" s="138"/>
      <c r="M37" s="138"/>
      <c r="N37" s="138"/>
      <c r="O37" s="138"/>
    </row>
    <row r="38" spans="2:15" s="48" customFormat="1" ht="14.25">
      <c r="B38" s="138"/>
      <c r="C38" s="138"/>
      <c r="D38" s="138"/>
      <c r="E38" s="138"/>
      <c r="F38" s="138"/>
      <c r="G38" s="138"/>
      <c r="H38" s="138"/>
      <c r="I38" s="138"/>
      <c r="J38" s="138"/>
      <c r="K38" s="186"/>
      <c r="L38" s="138"/>
      <c r="M38" s="138"/>
      <c r="N38" s="138"/>
      <c r="O38" s="138"/>
    </row>
    <row r="39" spans="2:15" s="48" customFormat="1" ht="14.25">
      <c r="B39" s="138"/>
      <c r="C39" s="138"/>
      <c r="D39" s="138"/>
      <c r="E39" s="138"/>
      <c r="F39" s="138"/>
      <c r="G39" s="138"/>
      <c r="H39" s="138"/>
      <c r="I39" s="138"/>
      <c r="J39" s="138"/>
      <c r="K39" s="186"/>
      <c r="L39" s="138"/>
      <c r="M39" s="138"/>
      <c r="N39" s="138"/>
      <c r="O39" s="138"/>
    </row>
    <row r="40" spans="2:15" s="48" customFormat="1" ht="14.25">
      <c r="B40" s="138"/>
      <c r="C40" s="138"/>
      <c r="D40" s="138"/>
      <c r="E40" s="138"/>
      <c r="F40" s="138"/>
      <c r="G40" s="138"/>
      <c r="H40" s="138"/>
      <c r="I40" s="138"/>
      <c r="J40" s="138"/>
      <c r="K40" s="186"/>
      <c r="L40" s="138"/>
      <c r="M40" s="138"/>
      <c r="N40" s="138"/>
      <c r="O40" s="138"/>
    </row>
    <row r="41" spans="2:15" s="48" customFormat="1" ht="14.25">
      <c r="B41" s="138"/>
      <c r="C41" s="138"/>
      <c r="D41" s="138"/>
      <c r="E41" s="138"/>
      <c r="F41" s="138"/>
      <c r="G41" s="138"/>
      <c r="H41" s="138"/>
      <c r="I41" s="138"/>
      <c r="J41" s="138"/>
      <c r="K41" s="186"/>
      <c r="L41" s="138"/>
      <c r="M41" s="138"/>
      <c r="N41" s="138"/>
      <c r="O41" s="138"/>
    </row>
    <row r="42" spans="2:15" s="48" customFormat="1" ht="14.25">
      <c r="B42" s="138"/>
      <c r="C42" s="138"/>
      <c r="D42" s="138"/>
      <c r="E42" s="138"/>
      <c r="F42" s="138"/>
      <c r="G42" s="138"/>
      <c r="H42" s="138"/>
      <c r="I42" s="138"/>
      <c r="J42" s="138"/>
      <c r="K42" s="186"/>
      <c r="L42" s="138"/>
      <c r="M42" s="138"/>
      <c r="N42" s="138"/>
      <c r="O42" s="138"/>
    </row>
    <row r="43" spans="2:15" s="48" customFormat="1" ht="14.25">
      <c r="B43" s="138"/>
      <c r="C43" s="138"/>
      <c r="D43" s="138"/>
      <c r="E43" s="138"/>
      <c r="F43" s="138"/>
      <c r="G43" s="138"/>
      <c r="H43" s="138"/>
      <c r="I43" s="138"/>
      <c r="J43" s="138"/>
      <c r="K43" s="187"/>
      <c r="L43" s="138"/>
      <c r="M43" s="138"/>
      <c r="N43" s="138"/>
      <c r="O43" s="138"/>
    </row>
    <row r="44" spans="2:15" s="48" customFormat="1" ht="14.25">
      <c r="B44" s="138"/>
      <c r="C44" s="138"/>
      <c r="D44" s="138"/>
      <c r="E44" s="138"/>
      <c r="F44" s="138"/>
      <c r="G44" s="138"/>
      <c r="H44" s="138"/>
      <c r="I44" s="138"/>
      <c r="J44" s="138"/>
      <c r="K44" s="188"/>
      <c r="L44" s="138"/>
      <c r="M44" s="138"/>
      <c r="N44" s="138"/>
      <c r="O44" s="138"/>
    </row>
    <row r="45" spans="2:15" s="48" customFormat="1" ht="14.25">
      <c r="B45" s="138"/>
      <c r="C45" s="138"/>
      <c r="D45" s="138"/>
      <c r="E45" s="138"/>
      <c r="F45" s="138"/>
      <c r="G45" s="138"/>
      <c r="H45" s="138"/>
      <c r="I45" s="138"/>
      <c r="J45" s="138"/>
      <c r="K45" s="189"/>
      <c r="L45" s="138"/>
      <c r="M45" s="138"/>
      <c r="N45" s="138"/>
      <c r="O45" s="138"/>
    </row>
    <row r="46" spans="2:15" s="48" customFormat="1" ht="14.25">
      <c r="B46" s="138"/>
      <c r="C46" s="138"/>
      <c r="D46" s="138"/>
      <c r="E46" s="138"/>
      <c r="F46" s="138"/>
      <c r="G46" s="138"/>
      <c r="H46" s="138"/>
      <c r="I46" s="138"/>
      <c r="J46" s="138"/>
      <c r="K46" s="188"/>
      <c r="L46" s="138"/>
      <c r="M46" s="138"/>
      <c r="N46" s="138"/>
      <c r="O46" s="138"/>
    </row>
    <row r="47" spans="2:15" s="48" customFormat="1" ht="14.25">
      <c r="B47" s="138"/>
      <c r="C47" s="138"/>
      <c r="D47" s="138"/>
      <c r="E47" s="138"/>
      <c r="F47" s="138"/>
      <c r="G47" s="138"/>
      <c r="H47" s="138"/>
      <c r="I47" s="138"/>
      <c r="J47" s="138"/>
      <c r="K47" s="187"/>
      <c r="L47" s="138"/>
      <c r="M47" s="138"/>
      <c r="N47" s="138"/>
      <c r="O47" s="138"/>
    </row>
    <row r="48" spans="2:15" s="48" customFormat="1" ht="14.25">
      <c r="B48" s="138"/>
      <c r="C48" s="138"/>
      <c r="D48" s="138"/>
      <c r="E48" s="138"/>
      <c r="F48" s="138"/>
      <c r="G48" s="138"/>
      <c r="H48" s="138"/>
      <c r="I48" s="138"/>
      <c r="J48" s="138"/>
      <c r="K48" s="138"/>
      <c r="L48" s="138"/>
      <c r="M48" s="138"/>
      <c r="N48" s="138"/>
      <c r="O48" s="138"/>
    </row>
    <row r="49" spans="2:15" s="48" customFormat="1" ht="14.25">
      <c r="B49" s="138"/>
      <c r="C49" s="138"/>
      <c r="D49" s="138"/>
      <c r="E49" s="138"/>
      <c r="F49" s="138"/>
      <c r="G49" s="138"/>
      <c r="H49" s="138"/>
      <c r="I49" s="138"/>
      <c r="J49" s="138"/>
      <c r="K49" s="138"/>
      <c r="L49" s="138"/>
      <c r="M49" s="138"/>
      <c r="N49" s="138"/>
      <c r="O49" s="138"/>
    </row>
    <row r="50" spans="2:15" s="48" customFormat="1" ht="14.25">
      <c r="B50" s="138"/>
      <c r="C50" s="138"/>
      <c r="D50" s="138"/>
      <c r="E50" s="138"/>
      <c r="F50" s="138"/>
      <c r="G50" s="138"/>
      <c r="H50" s="138"/>
      <c r="I50" s="138"/>
      <c r="J50" s="138"/>
      <c r="K50" s="138"/>
      <c r="L50" s="138"/>
      <c r="M50" s="138"/>
      <c r="N50" s="138"/>
      <c r="O50" s="138"/>
    </row>
    <row r="51" spans="2:15" s="48" customFormat="1" ht="14.25">
      <c r="B51" s="138"/>
      <c r="C51" s="138"/>
      <c r="D51" s="138"/>
      <c r="E51" s="138"/>
      <c r="F51" s="138"/>
      <c r="G51" s="138"/>
      <c r="H51" s="138"/>
      <c r="I51" s="138"/>
      <c r="J51" s="138"/>
      <c r="K51" s="138"/>
      <c r="L51" s="138"/>
      <c r="M51" s="138"/>
      <c r="N51" s="138"/>
      <c r="O51" s="138"/>
    </row>
    <row r="52" spans="2:15" s="48" customFormat="1" ht="14.25">
      <c r="B52" s="138"/>
      <c r="C52" s="138"/>
      <c r="D52" s="138"/>
      <c r="E52" s="138"/>
      <c r="F52" s="138"/>
      <c r="G52" s="138"/>
      <c r="H52" s="138"/>
      <c r="I52" s="138"/>
      <c r="J52" s="138"/>
      <c r="K52" s="138"/>
      <c r="L52" s="138"/>
      <c r="M52" s="138"/>
      <c r="N52" s="138"/>
      <c r="O52" s="138"/>
    </row>
    <row r="53" spans="2:15" s="48" customFormat="1" ht="14.25">
      <c r="B53" s="138"/>
      <c r="C53" s="138"/>
      <c r="D53" s="138"/>
      <c r="E53" s="138"/>
      <c r="F53" s="138"/>
      <c r="G53" s="138"/>
      <c r="H53" s="138"/>
      <c r="I53" s="138"/>
      <c r="J53" s="138"/>
      <c r="K53" s="138"/>
      <c r="L53" s="138"/>
      <c r="M53" s="138"/>
      <c r="N53" s="138"/>
      <c r="O53" s="138"/>
    </row>
    <row r="54" spans="2:15" s="48" customFormat="1" ht="14.25">
      <c r="B54" s="138"/>
      <c r="C54" s="138"/>
      <c r="D54" s="138"/>
      <c r="E54" s="138"/>
      <c r="F54" s="138"/>
      <c r="G54" s="138"/>
      <c r="H54" s="138"/>
      <c r="I54" s="138"/>
      <c r="J54" s="138"/>
      <c r="K54" s="138"/>
      <c r="L54" s="138"/>
      <c r="M54" s="138"/>
      <c r="N54" s="138"/>
      <c r="O54" s="138"/>
    </row>
    <row r="55" spans="2:15" s="48" customFormat="1" ht="14.25">
      <c r="B55" s="138"/>
      <c r="C55" s="138"/>
      <c r="D55" s="138"/>
      <c r="E55" s="138"/>
      <c r="F55" s="138"/>
      <c r="G55" s="138"/>
      <c r="H55" s="138"/>
      <c r="I55" s="138"/>
      <c r="J55" s="138"/>
      <c r="K55" s="138"/>
      <c r="L55" s="138"/>
      <c r="M55" s="138"/>
      <c r="N55" s="138"/>
      <c r="O55" s="138"/>
    </row>
    <row r="56" spans="2:15" s="48" customFormat="1" ht="14.25">
      <c r="B56" s="138"/>
      <c r="C56" s="138"/>
      <c r="D56" s="138"/>
      <c r="E56" s="138"/>
      <c r="F56" s="138"/>
      <c r="G56" s="138"/>
      <c r="H56" s="138"/>
      <c r="I56" s="138"/>
      <c r="J56" s="138"/>
      <c r="K56" s="138"/>
      <c r="L56" s="138"/>
      <c r="M56" s="138"/>
      <c r="N56" s="138"/>
      <c r="O56" s="138"/>
    </row>
    <row r="57" spans="2:15" s="48" customFormat="1" ht="14.25">
      <c r="B57" s="138"/>
      <c r="C57" s="138"/>
      <c r="D57" s="138"/>
      <c r="E57" s="138"/>
      <c r="F57" s="138"/>
      <c r="G57" s="138"/>
      <c r="H57" s="138"/>
      <c r="I57" s="138"/>
      <c r="J57" s="138"/>
      <c r="K57" s="138"/>
      <c r="L57" s="138"/>
      <c r="M57" s="138"/>
      <c r="N57" s="138"/>
      <c r="O57" s="138"/>
    </row>
    <row r="58" spans="2:15" s="48" customFormat="1" ht="14.25">
      <c r="B58" s="138"/>
      <c r="C58" s="138"/>
      <c r="D58" s="138"/>
      <c r="E58" s="138"/>
      <c r="F58" s="138"/>
      <c r="G58" s="138"/>
      <c r="H58" s="138"/>
      <c r="I58" s="138"/>
      <c r="J58" s="138"/>
      <c r="K58" s="138"/>
      <c r="L58" s="138"/>
      <c r="M58" s="138"/>
      <c r="N58" s="138"/>
      <c r="O58" s="138"/>
    </row>
    <row r="59" spans="2:15" s="48" customFormat="1" ht="14.25">
      <c r="B59" s="138"/>
      <c r="C59" s="138"/>
      <c r="D59" s="138"/>
      <c r="E59" s="138"/>
      <c r="F59" s="138"/>
      <c r="G59" s="138"/>
      <c r="H59" s="138"/>
      <c r="I59" s="138"/>
      <c r="J59" s="138"/>
      <c r="K59" s="138"/>
      <c r="L59" s="138"/>
      <c r="M59" s="138"/>
      <c r="N59" s="138"/>
      <c r="O59" s="138"/>
    </row>
    <row r="60" spans="2:15" s="48" customFormat="1" ht="14.25">
      <c r="B60" s="138"/>
      <c r="C60" s="138"/>
      <c r="D60" s="138"/>
      <c r="E60" s="138"/>
      <c r="F60" s="138"/>
      <c r="G60" s="138"/>
      <c r="H60" s="138"/>
      <c r="I60" s="138"/>
      <c r="J60" s="138"/>
      <c r="K60" s="138"/>
      <c r="L60" s="138"/>
      <c r="M60" s="138"/>
      <c r="N60" s="138"/>
      <c r="O60" s="138"/>
    </row>
    <row r="61" spans="2:15" s="48" customFormat="1" ht="14.25">
      <c r="B61" s="138"/>
      <c r="C61" s="138"/>
      <c r="D61" s="138"/>
      <c r="E61" s="138"/>
      <c r="F61" s="138"/>
      <c r="G61" s="138"/>
      <c r="H61" s="138"/>
      <c r="I61" s="138"/>
      <c r="J61" s="138"/>
      <c r="K61" s="138"/>
      <c r="L61" s="138"/>
      <c r="M61" s="138"/>
      <c r="N61" s="138"/>
      <c r="O61" s="138"/>
    </row>
    <row r="62" spans="2:15" s="48" customFormat="1" ht="14.25">
      <c r="B62" s="138"/>
      <c r="C62" s="138"/>
      <c r="D62" s="138"/>
      <c r="E62" s="138"/>
      <c r="F62" s="138"/>
      <c r="G62" s="138"/>
      <c r="H62" s="138"/>
      <c r="I62" s="138"/>
      <c r="J62" s="138"/>
      <c r="K62" s="138"/>
      <c r="L62" s="138"/>
      <c r="M62" s="138"/>
      <c r="N62" s="138"/>
      <c r="O62" s="138"/>
    </row>
    <row r="63" spans="2:15" s="48" customFormat="1" ht="14.25">
      <c r="B63" s="138"/>
      <c r="C63" s="138"/>
      <c r="D63" s="138"/>
      <c r="E63" s="138"/>
      <c r="F63" s="138"/>
      <c r="G63" s="138"/>
      <c r="H63" s="138"/>
      <c r="I63" s="138"/>
      <c r="J63" s="138"/>
      <c r="K63" s="138"/>
      <c r="L63" s="138"/>
      <c r="M63" s="138"/>
      <c r="N63" s="138"/>
      <c r="O63" s="138"/>
    </row>
    <row r="64" spans="2:15" s="48" customFormat="1" ht="14.25">
      <c r="B64" s="138"/>
      <c r="C64" s="138"/>
      <c r="D64" s="138"/>
      <c r="E64" s="138"/>
      <c r="F64" s="138"/>
      <c r="G64" s="138"/>
      <c r="H64" s="138"/>
      <c r="I64" s="138"/>
      <c r="J64" s="138"/>
      <c r="K64" s="138"/>
      <c r="L64" s="138"/>
      <c r="M64" s="138"/>
      <c r="N64" s="138"/>
      <c r="O64" s="138"/>
    </row>
    <row r="65" spans="2:15" s="48" customFormat="1" ht="14.25">
      <c r="B65" s="138"/>
      <c r="C65" s="138"/>
      <c r="D65" s="138"/>
      <c r="E65" s="138"/>
      <c r="F65" s="138"/>
      <c r="G65" s="138"/>
      <c r="H65" s="138"/>
      <c r="I65" s="138"/>
      <c r="J65" s="138"/>
      <c r="K65" s="138"/>
      <c r="L65" s="138"/>
      <c r="M65" s="138"/>
      <c r="N65" s="138"/>
      <c r="O65" s="138"/>
    </row>
    <row r="66" spans="2:15" s="48" customFormat="1" ht="14.25">
      <c r="B66" s="138"/>
      <c r="C66" s="138"/>
      <c r="D66" s="138"/>
      <c r="E66" s="138"/>
      <c r="F66" s="138"/>
      <c r="G66" s="138"/>
      <c r="H66" s="138"/>
      <c r="I66" s="138"/>
      <c r="J66" s="138"/>
      <c r="K66" s="138"/>
      <c r="L66" s="138"/>
      <c r="M66" s="138"/>
      <c r="N66" s="138"/>
      <c r="O66" s="138"/>
    </row>
    <row r="67" spans="2:15" s="48" customFormat="1" ht="14.25">
      <c r="B67" s="138"/>
      <c r="C67" s="138"/>
      <c r="D67" s="138"/>
      <c r="E67" s="138"/>
      <c r="F67" s="138"/>
      <c r="G67" s="138"/>
      <c r="H67" s="138"/>
      <c r="I67" s="138"/>
      <c r="J67" s="138"/>
      <c r="K67" s="138"/>
      <c r="L67" s="138"/>
      <c r="M67" s="138"/>
      <c r="N67" s="138"/>
      <c r="O67" s="138"/>
    </row>
    <row r="68" spans="2:15" s="48" customFormat="1" ht="14.25">
      <c r="B68" s="138"/>
      <c r="C68" s="138"/>
      <c r="D68" s="138"/>
      <c r="E68" s="138"/>
      <c r="F68" s="138"/>
      <c r="G68" s="138"/>
      <c r="H68" s="138"/>
      <c r="I68" s="138"/>
      <c r="J68" s="138"/>
      <c r="K68" s="138"/>
      <c r="L68" s="138"/>
      <c r="M68" s="138"/>
      <c r="N68" s="138"/>
      <c r="O68" s="138"/>
    </row>
    <row r="69" spans="2:15" s="48" customFormat="1" ht="14.25">
      <c r="B69" s="138"/>
      <c r="C69" s="138"/>
      <c r="D69" s="138"/>
      <c r="E69" s="138"/>
      <c r="F69" s="138"/>
      <c r="G69" s="138"/>
      <c r="H69" s="138"/>
      <c r="I69" s="138"/>
      <c r="J69" s="138"/>
      <c r="K69" s="138"/>
      <c r="L69" s="138"/>
      <c r="M69" s="138"/>
      <c r="N69" s="138"/>
      <c r="O69" s="138"/>
    </row>
    <row r="70" spans="2:15" s="48" customFormat="1" ht="14.25">
      <c r="B70" s="138"/>
      <c r="C70" s="138"/>
      <c r="D70" s="138"/>
      <c r="E70" s="138"/>
      <c r="F70" s="138"/>
      <c r="G70" s="138"/>
      <c r="H70" s="138"/>
      <c r="I70" s="138"/>
      <c r="J70" s="138"/>
      <c r="K70" s="138"/>
      <c r="L70" s="138"/>
      <c r="M70" s="138"/>
      <c r="N70" s="138"/>
      <c r="O70" s="138"/>
    </row>
    <row r="71" spans="2:15" s="48" customFormat="1" ht="14.25">
      <c r="B71" s="138"/>
      <c r="C71" s="138"/>
      <c r="D71" s="138"/>
      <c r="E71" s="138"/>
      <c r="F71" s="138"/>
      <c r="G71" s="138"/>
      <c r="H71" s="138"/>
      <c r="I71" s="138"/>
      <c r="J71" s="138"/>
      <c r="K71" s="138"/>
      <c r="L71" s="138"/>
      <c r="M71" s="138"/>
      <c r="N71" s="138"/>
      <c r="O71" s="138"/>
    </row>
    <row r="72" spans="2:15" s="48" customFormat="1" ht="14.25">
      <c r="B72" s="138"/>
      <c r="C72" s="138"/>
      <c r="D72" s="138"/>
      <c r="E72" s="138"/>
      <c r="F72" s="138"/>
      <c r="G72" s="138"/>
      <c r="H72" s="138"/>
      <c r="I72" s="138"/>
      <c r="J72" s="138"/>
      <c r="K72" s="138"/>
      <c r="L72" s="138"/>
      <c r="M72" s="138"/>
      <c r="N72" s="138"/>
      <c r="O72" s="138"/>
    </row>
    <row r="73" spans="2:15" s="48" customFormat="1" ht="14.25">
      <c r="B73" s="138"/>
      <c r="C73" s="138"/>
      <c r="D73" s="138"/>
      <c r="E73" s="138"/>
      <c r="F73" s="138"/>
      <c r="G73" s="138"/>
      <c r="H73" s="138"/>
      <c r="I73" s="138"/>
      <c r="J73" s="138"/>
      <c r="K73" s="138"/>
      <c r="L73" s="138"/>
      <c r="M73" s="138"/>
      <c r="N73" s="138"/>
      <c r="O73" s="138"/>
    </row>
    <row r="74" spans="2:15" s="48" customFormat="1" ht="14.25">
      <c r="B74" s="138"/>
      <c r="C74" s="138"/>
      <c r="D74" s="138"/>
      <c r="E74" s="138"/>
      <c r="F74" s="138"/>
      <c r="G74" s="138"/>
      <c r="H74" s="138"/>
      <c r="I74" s="138"/>
      <c r="J74" s="138"/>
      <c r="K74" s="138"/>
      <c r="L74" s="138"/>
      <c r="M74" s="138"/>
      <c r="N74" s="138"/>
      <c r="O74" s="138"/>
    </row>
    <row r="75" spans="2:15" s="48" customFormat="1" ht="14.25">
      <c r="B75" s="138"/>
      <c r="C75" s="138"/>
      <c r="D75" s="138"/>
      <c r="E75" s="138"/>
      <c r="F75" s="138"/>
      <c r="G75" s="138"/>
      <c r="H75" s="138"/>
      <c r="I75" s="138"/>
      <c r="J75" s="138"/>
      <c r="K75" s="138"/>
      <c r="L75" s="138"/>
      <c r="M75" s="138"/>
      <c r="N75" s="138"/>
      <c r="O75" s="138"/>
    </row>
    <row r="76" spans="2:15" s="48" customFormat="1" ht="14.25">
      <c r="B76" s="138"/>
      <c r="C76" s="138"/>
      <c r="D76" s="138"/>
      <c r="E76" s="138"/>
      <c r="F76" s="138"/>
      <c r="G76" s="138"/>
      <c r="H76" s="138"/>
      <c r="I76" s="138"/>
      <c r="J76" s="138"/>
      <c r="K76" s="138"/>
      <c r="L76" s="138"/>
      <c r="M76" s="138"/>
      <c r="N76" s="138"/>
      <c r="O76" s="138"/>
    </row>
    <row r="77" spans="2:15" s="48" customFormat="1" ht="14.25">
      <c r="B77" s="138"/>
      <c r="C77" s="138"/>
      <c r="D77" s="138"/>
      <c r="E77" s="138"/>
      <c r="F77" s="138"/>
      <c r="G77" s="138"/>
      <c r="H77" s="138"/>
      <c r="I77" s="138"/>
      <c r="J77" s="138"/>
      <c r="K77" s="138"/>
      <c r="L77" s="138"/>
      <c r="M77" s="138"/>
      <c r="N77" s="138"/>
      <c r="O77" s="138"/>
    </row>
    <row r="78" spans="2:15" s="48" customFormat="1" ht="14.25">
      <c r="B78" s="138"/>
      <c r="C78" s="138"/>
      <c r="D78" s="138"/>
      <c r="E78" s="138"/>
      <c r="F78" s="138"/>
      <c r="G78" s="138"/>
      <c r="H78" s="138"/>
      <c r="I78" s="138"/>
      <c r="J78" s="138"/>
      <c r="K78" s="138"/>
      <c r="L78" s="138"/>
      <c r="M78" s="138"/>
      <c r="N78" s="138"/>
      <c r="O78" s="138"/>
    </row>
    <row r="79" spans="2:15" s="48" customFormat="1" ht="14.25">
      <c r="B79" s="138"/>
      <c r="C79" s="138"/>
      <c r="D79" s="138"/>
      <c r="E79" s="138"/>
      <c r="F79" s="138"/>
      <c r="G79" s="138"/>
      <c r="H79" s="138"/>
      <c r="I79" s="138"/>
      <c r="J79" s="138"/>
      <c r="K79" s="138"/>
      <c r="L79" s="138"/>
      <c r="M79" s="138"/>
      <c r="N79" s="138"/>
      <c r="O79" s="138"/>
    </row>
    <row r="80" spans="2:15" s="48" customFormat="1" ht="14.25">
      <c r="B80" s="138"/>
      <c r="C80" s="138"/>
      <c r="D80" s="138"/>
      <c r="E80" s="138"/>
      <c r="F80" s="138"/>
      <c r="G80" s="138"/>
      <c r="H80" s="138"/>
      <c r="I80" s="138"/>
      <c r="J80" s="138"/>
      <c r="K80" s="138"/>
      <c r="L80" s="138"/>
      <c r="M80" s="138"/>
      <c r="N80" s="138"/>
      <c r="O80" s="138"/>
    </row>
    <row r="81" spans="2:15" s="48" customFormat="1" ht="14.25">
      <c r="B81" s="138"/>
      <c r="C81" s="138"/>
      <c r="D81" s="138"/>
      <c r="E81" s="138"/>
      <c r="F81" s="138"/>
      <c r="G81" s="138"/>
      <c r="H81" s="138"/>
      <c r="I81" s="138"/>
      <c r="J81" s="138"/>
      <c r="K81" s="138"/>
      <c r="L81" s="138"/>
      <c r="M81" s="138"/>
      <c r="N81" s="138"/>
      <c r="O81" s="138"/>
    </row>
    <row r="82" spans="2:15" s="48" customFormat="1" ht="14.25">
      <c r="B82" s="138"/>
      <c r="C82" s="138"/>
      <c r="D82" s="138"/>
      <c r="E82" s="138"/>
      <c r="F82" s="138"/>
      <c r="G82" s="138"/>
      <c r="H82" s="138"/>
      <c r="I82" s="138"/>
      <c r="J82" s="138"/>
      <c r="K82" s="138"/>
      <c r="L82" s="138"/>
      <c r="M82" s="138"/>
      <c r="N82" s="138"/>
      <c r="O82" s="138"/>
    </row>
    <row r="83" spans="2:15" s="48" customFormat="1" ht="14.25">
      <c r="B83" s="138"/>
      <c r="C83" s="138"/>
      <c r="D83" s="138"/>
      <c r="E83" s="138"/>
      <c r="F83" s="138"/>
      <c r="G83" s="138"/>
      <c r="H83" s="138"/>
      <c r="I83" s="138"/>
      <c r="J83" s="138"/>
      <c r="K83" s="138"/>
      <c r="L83" s="138"/>
      <c r="M83" s="138"/>
      <c r="N83" s="138"/>
      <c r="O83" s="138"/>
    </row>
    <row r="84" spans="2:15" s="48" customFormat="1" ht="14.25">
      <c r="B84" s="138"/>
      <c r="C84" s="138"/>
      <c r="D84" s="138"/>
      <c r="E84" s="138"/>
      <c r="F84" s="138"/>
      <c r="G84" s="138"/>
      <c r="H84" s="138"/>
      <c r="I84" s="138"/>
      <c r="J84" s="138"/>
      <c r="K84" s="138"/>
      <c r="L84" s="138"/>
      <c r="M84" s="138"/>
      <c r="N84" s="138"/>
      <c r="O84" s="138"/>
    </row>
    <row r="85" spans="2:15" s="48" customFormat="1" ht="14.25">
      <c r="B85" s="138"/>
      <c r="C85" s="138"/>
      <c r="D85" s="138"/>
      <c r="E85" s="138"/>
      <c r="F85" s="138"/>
      <c r="G85" s="138"/>
      <c r="H85" s="138"/>
      <c r="I85" s="138"/>
      <c r="J85" s="138"/>
      <c r="K85" s="138"/>
      <c r="L85" s="138"/>
      <c r="M85" s="138"/>
      <c r="N85" s="138"/>
      <c r="O85" s="138"/>
    </row>
    <row r="86" spans="2:15" s="48" customFormat="1" ht="14.25">
      <c r="B86" s="138"/>
      <c r="C86" s="138"/>
      <c r="D86" s="138"/>
      <c r="E86" s="138"/>
      <c r="F86" s="138"/>
      <c r="G86" s="138"/>
      <c r="H86" s="138"/>
      <c r="I86" s="138"/>
      <c r="J86" s="138"/>
      <c r="K86" s="138"/>
      <c r="L86" s="138"/>
      <c r="M86" s="138"/>
      <c r="N86" s="138"/>
      <c r="O86" s="138"/>
    </row>
    <row r="87" spans="2:15" s="48" customFormat="1" ht="14.25">
      <c r="B87" s="138"/>
      <c r="C87" s="138"/>
      <c r="D87" s="138"/>
      <c r="E87" s="138"/>
      <c r="F87" s="138"/>
      <c r="G87" s="138"/>
      <c r="H87" s="138"/>
      <c r="I87" s="138"/>
      <c r="J87" s="138"/>
      <c r="K87" s="138"/>
      <c r="L87" s="138"/>
      <c r="M87" s="138"/>
      <c r="N87" s="138"/>
      <c r="O87" s="138"/>
    </row>
    <row r="88" spans="2:15" s="48" customFormat="1" ht="14.25">
      <c r="B88" s="138"/>
      <c r="C88" s="138"/>
      <c r="D88" s="138"/>
      <c r="E88" s="138"/>
      <c r="F88" s="138"/>
      <c r="G88" s="138"/>
      <c r="H88" s="138"/>
      <c r="I88" s="138"/>
      <c r="J88" s="138"/>
      <c r="K88" s="138"/>
      <c r="L88" s="138"/>
      <c r="M88" s="138"/>
      <c r="N88" s="138"/>
      <c r="O88" s="138"/>
    </row>
    <row r="89" spans="2:15" s="48" customFormat="1" ht="14.25">
      <c r="B89" s="138"/>
      <c r="C89" s="138"/>
      <c r="D89" s="138"/>
      <c r="E89" s="138"/>
      <c r="F89" s="138"/>
      <c r="G89" s="138"/>
      <c r="H89" s="138"/>
      <c r="I89" s="138"/>
      <c r="J89" s="138"/>
      <c r="K89" s="138"/>
      <c r="L89" s="138"/>
      <c r="M89" s="138"/>
      <c r="N89" s="138"/>
      <c r="O89" s="138"/>
    </row>
    <row r="90" spans="2:15" s="48" customFormat="1" ht="14.25">
      <c r="B90" s="138"/>
      <c r="C90" s="138"/>
      <c r="D90" s="138"/>
      <c r="E90" s="138"/>
      <c r="F90" s="138"/>
      <c r="G90" s="138"/>
      <c r="H90" s="138"/>
      <c r="I90" s="138"/>
      <c r="J90" s="138"/>
      <c r="K90" s="138"/>
      <c r="L90" s="138"/>
      <c r="M90" s="138"/>
      <c r="N90" s="138"/>
      <c r="O90" s="138"/>
    </row>
    <row r="91" spans="2:15" s="48" customFormat="1" ht="14.25">
      <c r="B91" s="138"/>
      <c r="C91" s="138"/>
      <c r="D91" s="138"/>
      <c r="E91" s="138"/>
      <c r="F91" s="138"/>
      <c r="G91" s="138"/>
      <c r="H91" s="138"/>
      <c r="I91" s="138"/>
      <c r="J91" s="138"/>
      <c r="K91" s="138"/>
      <c r="L91" s="138"/>
      <c r="M91" s="138"/>
      <c r="N91" s="138"/>
      <c r="O91" s="138"/>
    </row>
    <row r="92" spans="2:15" s="48" customFormat="1" ht="14.25">
      <c r="B92" s="138"/>
      <c r="C92" s="138"/>
      <c r="D92" s="138"/>
      <c r="E92" s="138"/>
      <c r="F92" s="138"/>
      <c r="G92" s="138"/>
      <c r="H92" s="138"/>
      <c r="I92" s="138"/>
      <c r="J92" s="138"/>
      <c r="K92" s="138"/>
      <c r="L92" s="138"/>
      <c r="M92" s="138"/>
      <c r="N92" s="138"/>
      <c r="O92" s="138"/>
    </row>
    <row r="93" spans="2:15" s="48" customFormat="1" ht="14.25">
      <c r="B93" s="138"/>
      <c r="C93" s="138"/>
      <c r="D93" s="138"/>
      <c r="E93" s="138"/>
      <c r="F93" s="138"/>
      <c r="G93" s="138"/>
      <c r="H93" s="138"/>
      <c r="I93" s="138"/>
      <c r="J93" s="138"/>
      <c r="K93" s="138"/>
      <c r="L93" s="138"/>
      <c r="M93" s="138"/>
      <c r="N93" s="138"/>
      <c r="O93" s="138"/>
    </row>
    <row r="94" spans="2:15" s="48" customFormat="1" ht="14.25">
      <c r="B94" s="138"/>
      <c r="C94" s="138"/>
      <c r="D94" s="138"/>
      <c r="E94" s="138"/>
      <c r="F94" s="138"/>
      <c r="G94" s="138"/>
      <c r="H94" s="138"/>
      <c r="I94" s="138"/>
      <c r="J94" s="138"/>
      <c r="K94" s="138"/>
      <c r="L94" s="138"/>
      <c r="M94" s="138"/>
      <c r="N94" s="138"/>
      <c r="O94" s="138"/>
    </row>
    <row r="95" spans="2:15" s="48" customFormat="1" ht="14.25">
      <c r="B95" s="138"/>
      <c r="C95" s="138"/>
      <c r="D95" s="138"/>
      <c r="E95" s="138"/>
      <c r="F95" s="138"/>
      <c r="G95" s="138"/>
      <c r="H95" s="138"/>
      <c r="I95" s="138"/>
      <c r="J95" s="138"/>
      <c r="K95" s="138"/>
      <c r="L95" s="138"/>
      <c r="M95" s="138"/>
      <c r="N95" s="138"/>
      <c r="O95" s="138"/>
    </row>
    <row r="96" spans="2:15" s="48" customFormat="1" ht="14.25">
      <c r="B96" s="138"/>
      <c r="C96" s="138"/>
      <c r="D96" s="138"/>
      <c r="E96" s="138"/>
      <c r="F96" s="138"/>
      <c r="G96" s="138"/>
      <c r="H96" s="138"/>
      <c r="I96" s="138"/>
      <c r="J96" s="138"/>
      <c r="K96" s="138"/>
      <c r="L96" s="138"/>
      <c r="M96" s="138"/>
      <c r="N96" s="138"/>
      <c r="O96" s="138"/>
    </row>
    <row r="97" spans="2:15" s="48" customFormat="1" ht="14.25">
      <c r="B97" s="138"/>
      <c r="C97" s="138"/>
      <c r="D97" s="138"/>
      <c r="E97" s="138"/>
      <c r="F97" s="138"/>
      <c r="G97" s="138"/>
      <c r="H97" s="138"/>
      <c r="I97" s="138"/>
      <c r="J97" s="138"/>
      <c r="K97" s="138"/>
      <c r="L97" s="138"/>
      <c r="M97" s="138"/>
      <c r="N97" s="138"/>
      <c r="O97" s="138"/>
    </row>
    <row r="98" spans="2:15" s="48" customFormat="1" ht="14.25">
      <c r="B98" s="138"/>
      <c r="C98" s="138"/>
      <c r="D98" s="138"/>
      <c r="E98" s="138"/>
      <c r="F98" s="138"/>
      <c r="G98" s="138"/>
      <c r="H98" s="138"/>
      <c r="I98" s="138"/>
      <c r="J98" s="138"/>
      <c r="K98" s="138"/>
      <c r="L98" s="138"/>
      <c r="M98" s="138"/>
      <c r="N98" s="138"/>
      <c r="O98" s="138"/>
    </row>
    <row r="99" spans="2:15" s="48" customFormat="1" ht="14.25">
      <c r="B99" s="138"/>
      <c r="C99" s="138"/>
      <c r="D99" s="138"/>
      <c r="E99" s="138"/>
      <c r="F99" s="138"/>
      <c r="G99" s="138"/>
      <c r="H99" s="138"/>
      <c r="I99" s="138"/>
      <c r="J99" s="138"/>
      <c r="K99" s="138"/>
      <c r="L99" s="138"/>
      <c r="M99" s="138"/>
      <c r="N99" s="138"/>
      <c r="O99" s="138"/>
    </row>
    <row r="100" spans="2:15" s="48" customFormat="1" ht="14.25">
      <c r="B100" s="138"/>
      <c r="C100" s="138"/>
      <c r="D100" s="138"/>
      <c r="E100" s="138"/>
      <c r="F100" s="138"/>
      <c r="G100" s="138"/>
      <c r="H100" s="138"/>
      <c r="I100" s="138"/>
      <c r="J100" s="138"/>
      <c r="K100" s="138"/>
      <c r="L100" s="138"/>
      <c r="M100" s="138"/>
      <c r="N100" s="138"/>
      <c r="O100" s="138"/>
    </row>
    <row r="101" spans="2:15" s="48" customFormat="1" ht="14.25">
      <c r="B101" s="138"/>
      <c r="C101" s="138"/>
      <c r="D101" s="138"/>
      <c r="E101" s="138"/>
      <c r="F101" s="138"/>
      <c r="G101" s="138"/>
      <c r="H101" s="138"/>
      <c r="I101" s="138"/>
      <c r="J101" s="138"/>
      <c r="K101" s="138"/>
      <c r="L101" s="138"/>
      <c r="M101" s="138"/>
      <c r="N101" s="138"/>
      <c r="O101" s="138"/>
    </row>
    <row r="102" spans="2:15" s="48" customFormat="1" ht="14.25">
      <c r="B102" s="138"/>
      <c r="C102" s="138"/>
      <c r="D102" s="138"/>
      <c r="E102" s="138"/>
      <c r="F102" s="138"/>
      <c r="G102" s="138"/>
      <c r="H102" s="138"/>
      <c r="I102" s="138"/>
      <c r="J102" s="138"/>
      <c r="K102" s="138"/>
      <c r="L102" s="138"/>
      <c r="M102" s="138"/>
      <c r="N102" s="138"/>
      <c r="O102" s="138"/>
    </row>
    <row r="103" spans="2:15" s="48" customFormat="1" ht="14.25">
      <c r="B103" s="138"/>
      <c r="C103" s="138"/>
      <c r="D103" s="138"/>
      <c r="E103" s="138"/>
      <c r="F103" s="138"/>
      <c r="G103" s="138"/>
      <c r="H103" s="138"/>
      <c r="I103" s="138"/>
      <c r="J103" s="138"/>
      <c r="K103" s="138"/>
      <c r="L103" s="138"/>
      <c r="M103" s="138"/>
      <c r="N103" s="138"/>
      <c r="O103" s="138"/>
    </row>
    <row r="104" spans="2:15" s="48" customFormat="1" ht="14.25">
      <c r="B104" s="138"/>
      <c r="C104" s="138"/>
      <c r="D104" s="138"/>
      <c r="E104" s="138"/>
      <c r="F104" s="138"/>
      <c r="G104" s="138"/>
      <c r="H104" s="138"/>
      <c r="I104" s="138"/>
      <c r="J104" s="138"/>
      <c r="K104" s="138"/>
      <c r="L104" s="138"/>
      <c r="M104" s="138"/>
      <c r="N104" s="138"/>
      <c r="O104" s="138"/>
    </row>
    <row r="105" spans="2:15" s="48" customFormat="1" ht="14.25">
      <c r="B105" s="138"/>
      <c r="C105" s="138"/>
      <c r="D105" s="138"/>
      <c r="E105" s="138"/>
      <c r="F105" s="138"/>
      <c r="G105" s="138"/>
      <c r="H105" s="138"/>
      <c r="I105" s="138"/>
      <c r="J105" s="138"/>
      <c r="K105" s="138"/>
      <c r="L105" s="138"/>
      <c r="M105" s="138"/>
      <c r="N105" s="138"/>
      <c r="O105" s="138"/>
    </row>
    <row r="106" spans="2:15" s="48" customFormat="1" ht="14.25">
      <c r="B106" s="138"/>
      <c r="C106" s="138"/>
      <c r="D106" s="138"/>
      <c r="E106" s="138"/>
      <c r="F106" s="138"/>
      <c r="G106" s="138"/>
      <c r="H106" s="138"/>
      <c r="I106" s="138"/>
      <c r="J106" s="138"/>
      <c r="K106" s="138"/>
      <c r="L106" s="138"/>
      <c r="M106" s="138"/>
      <c r="N106" s="138"/>
      <c r="O106" s="138"/>
    </row>
    <row r="107" spans="2:15" s="48" customFormat="1" ht="14.25">
      <c r="B107" s="138"/>
      <c r="C107" s="138"/>
      <c r="D107" s="138"/>
      <c r="E107" s="138"/>
      <c r="F107" s="138"/>
      <c r="G107" s="138"/>
      <c r="H107" s="138"/>
      <c r="I107" s="138"/>
      <c r="J107" s="138"/>
      <c r="K107" s="138"/>
      <c r="L107" s="138"/>
      <c r="M107" s="138"/>
      <c r="N107" s="138"/>
      <c r="O107" s="138"/>
    </row>
    <row r="108" spans="2:15" s="48" customFormat="1" ht="14.25">
      <c r="B108" s="138"/>
      <c r="C108" s="138"/>
      <c r="D108" s="138"/>
      <c r="E108" s="138"/>
      <c r="F108" s="138"/>
      <c r="G108" s="138"/>
      <c r="H108" s="138"/>
      <c r="I108" s="138"/>
      <c r="J108" s="138"/>
      <c r="K108" s="138"/>
      <c r="L108" s="138"/>
      <c r="M108" s="138"/>
      <c r="N108" s="138"/>
      <c r="O108" s="138"/>
    </row>
    <row r="109" spans="2:15" s="48" customFormat="1" ht="14.25">
      <c r="B109" s="138"/>
      <c r="C109" s="138"/>
      <c r="D109" s="138"/>
      <c r="E109" s="138"/>
      <c r="F109" s="138"/>
      <c r="G109" s="138"/>
      <c r="H109" s="138"/>
      <c r="I109" s="138"/>
      <c r="J109" s="138"/>
      <c r="K109" s="138"/>
      <c r="L109" s="138"/>
      <c r="M109" s="138"/>
      <c r="N109" s="138"/>
      <c r="O109" s="138"/>
    </row>
    <row r="110" spans="2:15" s="48" customFormat="1" ht="14.25">
      <c r="B110" s="138"/>
      <c r="C110" s="138"/>
      <c r="D110" s="138"/>
      <c r="E110" s="138"/>
      <c r="F110" s="138"/>
      <c r="G110" s="138"/>
      <c r="H110" s="138"/>
      <c r="I110" s="138"/>
      <c r="J110" s="138"/>
      <c r="K110" s="138"/>
      <c r="L110" s="138"/>
      <c r="M110" s="138"/>
      <c r="N110" s="138"/>
      <c r="O110" s="138"/>
    </row>
    <row r="111" spans="2:15" s="48" customFormat="1" ht="14.25">
      <c r="B111" s="138"/>
      <c r="C111" s="138"/>
      <c r="D111" s="138"/>
      <c r="E111" s="138"/>
      <c r="F111" s="138"/>
      <c r="G111" s="138"/>
      <c r="H111" s="138"/>
      <c r="I111" s="138"/>
      <c r="J111" s="138"/>
      <c r="K111" s="138"/>
      <c r="L111" s="138"/>
      <c r="M111" s="138"/>
      <c r="N111" s="138"/>
      <c r="O111" s="138"/>
    </row>
    <row r="112" spans="2:15" s="48" customFormat="1" ht="14.25">
      <c r="B112" s="138"/>
      <c r="C112" s="138"/>
      <c r="D112" s="138"/>
      <c r="E112" s="138"/>
      <c r="F112" s="138"/>
      <c r="G112" s="138"/>
      <c r="H112" s="138"/>
      <c r="I112" s="138"/>
      <c r="J112" s="138"/>
      <c r="K112" s="138"/>
      <c r="L112" s="138"/>
      <c r="M112" s="138"/>
      <c r="N112" s="138"/>
      <c r="O112" s="138"/>
    </row>
    <row r="113" spans="2:15" s="48" customFormat="1" ht="14.25">
      <c r="B113" s="138"/>
      <c r="C113" s="138"/>
      <c r="D113" s="138"/>
      <c r="E113" s="138"/>
      <c r="F113" s="138"/>
      <c r="G113" s="138"/>
      <c r="H113" s="138"/>
      <c r="I113" s="138"/>
      <c r="J113" s="138"/>
      <c r="K113" s="138"/>
      <c r="L113" s="138"/>
      <c r="M113" s="138"/>
      <c r="N113" s="138"/>
      <c r="O113" s="138"/>
    </row>
    <row r="114" spans="2:15" s="48" customFormat="1" ht="14.25">
      <c r="B114" s="138"/>
      <c r="C114" s="138"/>
      <c r="D114" s="138"/>
      <c r="E114" s="138"/>
      <c r="F114" s="138"/>
      <c r="G114" s="138"/>
      <c r="H114" s="138"/>
      <c r="I114" s="138"/>
      <c r="J114" s="138"/>
      <c r="K114" s="138"/>
      <c r="L114" s="138"/>
      <c r="M114" s="138"/>
      <c r="N114" s="138"/>
      <c r="O114" s="138"/>
    </row>
    <row r="115" spans="2:15" s="48" customFormat="1" ht="14.25">
      <c r="B115" s="138"/>
      <c r="C115" s="138"/>
      <c r="D115" s="138"/>
      <c r="E115" s="138"/>
      <c r="F115" s="138"/>
      <c r="G115" s="138"/>
      <c r="H115" s="138"/>
      <c r="I115" s="138"/>
      <c r="J115" s="138"/>
      <c r="K115" s="138"/>
      <c r="L115" s="138"/>
      <c r="M115" s="138"/>
      <c r="N115" s="138"/>
      <c r="O115" s="138"/>
    </row>
    <row r="116" spans="2:15" s="48" customFormat="1" ht="14.25">
      <c r="B116" s="138"/>
      <c r="C116" s="138"/>
      <c r="D116" s="138"/>
      <c r="E116" s="138"/>
      <c r="F116" s="138"/>
      <c r="G116" s="138"/>
      <c r="H116" s="138"/>
      <c r="I116" s="138"/>
      <c r="J116" s="138"/>
      <c r="K116" s="138"/>
      <c r="L116" s="138"/>
      <c r="M116" s="138"/>
      <c r="N116" s="138"/>
      <c r="O116" s="138"/>
    </row>
    <row r="117" spans="2:15" s="48" customFormat="1" ht="14.25">
      <c r="B117" s="138"/>
      <c r="C117" s="138"/>
      <c r="D117" s="138"/>
      <c r="E117" s="138"/>
      <c r="F117" s="138"/>
      <c r="G117" s="138"/>
      <c r="H117" s="138"/>
      <c r="I117" s="138"/>
      <c r="J117" s="138"/>
      <c r="K117" s="138"/>
      <c r="L117" s="138"/>
      <c r="M117" s="138"/>
      <c r="N117" s="138"/>
      <c r="O117" s="138"/>
    </row>
    <row r="118" spans="2:15" s="48" customFormat="1" ht="14.25">
      <c r="B118" s="138"/>
      <c r="C118" s="138"/>
      <c r="D118" s="138"/>
      <c r="E118" s="138"/>
      <c r="F118" s="138"/>
      <c r="G118" s="138"/>
      <c r="H118" s="138"/>
      <c r="I118" s="138"/>
      <c r="J118" s="138"/>
      <c r="K118" s="138"/>
      <c r="L118" s="138"/>
      <c r="M118" s="138"/>
      <c r="N118" s="138"/>
      <c r="O118" s="138"/>
    </row>
    <row r="119" spans="2:15" s="48" customFormat="1" ht="14.25">
      <c r="B119" s="138"/>
      <c r="C119" s="138"/>
      <c r="D119" s="138"/>
      <c r="E119" s="138"/>
      <c r="F119" s="138"/>
      <c r="G119" s="138"/>
      <c r="H119" s="138"/>
      <c r="I119" s="138"/>
      <c r="J119" s="138"/>
      <c r="K119" s="138"/>
      <c r="L119" s="138"/>
      <c r="M119" s="138"/>
      <c r="N119" s="138"/>
      <c r="O119" s="138"/>
    </row>
    <row r="120" spans="2:15" s="48" customFormat="1" ht="14.25">
      <c r="B120" s="138"/>
      <c r="C120" s="138"/>
      <c r="D120" s="138"/>
      <c r="E120" s="138"/>
      <c r="F120" s="138"/>
      <c r="G120" s="138"/>
      <c r="H120" s="138"/>
      <c r="I120" s="138"/>
      <c r="J120" s="138"/>
      <c r="K120" s="138"/>
      <c r="L120" s="138"/>
      <c r="M120" s="138"/>
      <c r="N120" s="138"/>
      <c r="O120" s="138"/>
    </row>
    <row r="121" spans="2:15" s="48" customFormat="1" ht="14.25">
      <c r="B121" s="138"/>
      <c r="C121" s="138"/>
      <c r="D121" s="138"/>
      <c r="E121" s="138"/>
      <c r="F121" s="138"/>
      <c r="G121" s="138"/>
      <c r="H121" s="138"/>
      <c r="I121" s="138"/>
      <c r="J121" s="138"/>
      <c r="K121" s="138"/>
      <c r="L121" s="138"/>
      <c r="M121" s="138"/>
      <c r="N121" s="138"/>
      <c r="O121" s="138"/>
    </row>
    <row r="122" spans="2:15" s="48" customFormat="1" ht="14.25">
      <c r="B122" s="138"/>
      <c r="C122" s="138"/>
      <c r="D122" s="138"/>
      <c r="E122" s="138"/>
      <c r="F122" s="138"/>
      <c r="G122" s="138"/>
      <c r="H122" s="138"/>
      <c r="I122" s="138"/>
      <c r="J122" s="138"/>
      <c r="K122" s="138"/>
      <c r="L122" s="138"/>
      <c r="M122" s="138"/>
      <c r="N122" s="138"/>
      <c r="O122" s="138"/>
    </row>
    <row r="123" spans="2:15" s="48" customFormat="1" ht="14.25">
      <c r="B123" s="138"/>
      <c r="C123" s="138"/>
      <c r="D123" s="138"/>
      <c r="E123" s="138"/>
      <c r="F123" s="138"/>
      <c r="G123" s="138"/>
      <c r="H123" s="138"/>
      <c r="I123" s="138"/>
      <c r="J123" s="138"/>
      <c r="K123" s="138"/>
      <c r="L123" s="138"/>
      <c r="M123" s="138"/>
      <c r="N123" s="138"/>
      <c r="O123" s="138"/>
    </row>
    <row r="124" spans="2:15" s="48" customFormat="1" ht="14.25">
      <c r="B124" s="138"/>
      <c r="C124" s="138"/>
      <c r="D124" s="138"/>
      <c r="E124" s="138"/>
      <c r="F124" s="138"/>
      <c r="G124" s="138"/>
      <c r="H124" s="138"/>
      <c r="I124" s="138"/>
      <c r="J124" s="138"/>
      <c r="K124" s="138"/>
      <c r="L124" s="138"/>
      <c r="M124" s="138"/>
      <c r="N124" s="138"/>
      <c r="O124" s="138"/>
    </row>
    <row r="125" spans="2:15" s="48" customFormat="1" ht="14.25">
      <c r="B125" s="138"/>
      <c r="C125" s="138"/>
      <c r="D125" s="138"/>
      <c r="E125" s="138"/>
      <c r="F125" s="138"/>
      <c r="G125" s="138"/>
      <c r="H125" s="138"/>
      <c r="I125" s="138"/>
      <c r="J125" s="138"/>
      <c r="K125" s="138"/>
      <c r="L125" s="138"/>
      <c r="M125" s="138"/>
      <c r="N125" s="138"/>
      <c r="O125" s="138"/>
    </row>
    <row r="126" spans="2:15" s="48" customFormat="1" ht="14.25">
      <c r="B126" s="138"/>
      <c r="C126" s="138"/>
      <c r="D126" s="138"/>
      <c r="E126" s="138"/>
      <c r="F126" s="138"/>
      <c r="G126" s="138"/>
      <c r="H126" s="138"/>
      <c r="I126" s="138"/>
      <c r="J126" s="138"/>
      <c r="K126" s="138"/>
      <c r="L126" s="138"/>
      <c r="M126" s="138"/>
      <c r="N126" s="138"/>
      <c r="O126" s="138"/>
    </row>
    <row r="127" spans="2:15" s="48" customFormat="1" ht="14.25">
      <c r="B127" s="138"/>
      <c r="C127" s="138"/>
      <c r="D127" s="138"/>
      <c r="E127" s="138"/>
      <c r="F127" s="138"/>
      <c r="G127" s="138"/>
      <c r="H127" s="138"/>
      <c r="I127" s="138"/>
      <c r="J127" s="138"/>
      <c r="K127" s="138"/>
      <c r="L127" s="138"/>
      <c r="M127" s="138"/>
      <c r="N127" s="138"/>
      <c r="O127" s="138"/>
    </row>
    <row r="128" spans="2:15" s="48" customFormat="1" ht="14.25">
      <c r="B128" s="138"/>
      <c r="C128" s="138"/>
      <c r="D128" s="138"/>
      <c r="E128" s="138"/>
      <c r="F128" s="138"/>
      <c r="G128" s="138"/>
      <c r="H128" s="138"/>
      <c r="I128" s="138"/>
      <c r="J128" s="138"/>
      <c r="K128" s="138"/>
      <c r="L128" s="138"/>
      <c r="M128" s="138"/>
      <c r="N128" s="138"/>
      <c r="O128" s="138"/>
    </row>
    <row r="129" spans="2:15" s="48" customFormat="1" ht="14.25">
      <c r="B129" s="138"/>
      <c r="C129" s="138"/>
      <c r="D129" s="138"/>
      <c r="E129" s="138"/>
      <c r="F129" s="138"/>
      <c r="G129" s="138"/>
      <c r="H129" s="138"/>
      <c r="I129" s="138"/>
      <c r="J129" s="138"/>
      <c r="K129" s="138"/>
      <c r="L129" s="138"/>
      <c r="M129" s="138"/>
      <c r="N129" s="138"/>
      <c r="O129" s="138"/>
    </row>
    <row r="130" spans="2:15" s="48" customFormat="1" ht="14.25">
      <c r="B130" s="138"/>
      <c r="C130" s="138"/>
      <c r="D130" s="138"/>
      <c r="E130" s="138"/>
      <c r="F130" s="138"/>
      <c r="G130" s="138"/>
      <c r="H130" s="138"/>
      <c r="I130" s="138"/>
      <c r="J130" s="138"/>
      <c r="K130" s="138"/>
      <c r="L130" s="138"/>
      <c r="M130" s="138"/>
      <c r="N130" s="138"/>
      <c r="O130" s="138"/>
    </row>
    <row r="131" spans="2:15" s="48" customFormat="1" ht="14.25">
      <c r="B131" s="138"/>
      <c r="C131" s="138"/>
      <c r="D131" s="138"/>
      <c r="E131" s="138"/>
      <c r="F131" s="138"/>
      <c r="G131" s="138"/>
      <c r="H131" s="138"/>
      <c r="I131" s="138"/>
      <c r="J131" s="138"/>
      <c r="K131" s="138"/>
      <c r="L131" s="138"/>
      <c r="M131" s="138"/>
      <c r="N131" s="138"/>
      <c r="O131" s="138"/>
    </row>
    <row r="132" spans="2:15" s="48" customFormat="1" ht="14.25">
      <c r="B132" s="138"/>
      <c r="C132" s="138"/>
      <c r="D132" s="138"/>
      <c r="E132" s="138"/>
      <c r="F132" s="138"/>
      <c r="G132" s="138"/>
      <c r="H132" s="138"/>
      <c r="I132" s="138"/>
      <c r="J132" s="138"/>
      <c r="K132" s="138"/>
      <c r="L132" s="138"/>
      <c r="M132" s="138"/>
      <c r="N132" s="138"/>
      <c r="O132" s="138"/>
    </row>
    <row r="133" spans="2:15" s="48" customFormat="1" ht="14.25">
      <c r="B133" s="138"/>
      <c r="C133" s="138"/>
      <c r="D133" s="138"/>
      <c r="E133" s="138"/>
      <c r="F133" s="138"/>
      <c r="G133" s="138"/>
      <c r="H133" s="138"/>
      <c r="I133" s="138"/>
      <c r="J133" s="138"/>
      <c r="K133" s="138"/>
      <c r="L133" s="138"/>
      <c r="M133" s="138"/>
      <c r="N133" s="138"/>
      <c r="O133" s="138"/>
    </row>
    <row r="134" spans="2:15" s="48" customFormat="1" ht="14.25">
      <c r="B134" s="138"/>
      <c r="C134" s="138"/>
      <c r="D134" s="138"/>
      <c r="E134" s="138"/>
      <c r="F134" s="138"/>
      <c r="G134" s="138"/>
      <c r="H134" s="138"/>
      <c r="I134" s="138"/>
      <c r="J134" s="138"/>
      <c r="K134" s="138"/>
      <c r="L134" s="138"/>
      <c r="M134" s="138"/>
      <c r="N134" s="138"/>
      <c r="O134" s="138"/>
    </row>
    <row r="135" spans="2:15" s="48" customFormat="1" ht="14.25">
      <c r="B135" s="138"/>
      <c r="C135" s="138"/>
      <c r="D135" s="138"/>
      <c r="E135" s="138"/>
      <c r="F135" s="138"/>
      <c r="G135" s="138"/>
      <c r="H135" s="138"/>
      <c r="I135" s="138"/>
      <c r="J135" s="138"/>
      <c r="K135" s="138"/>
      <c r="L135" s="138"/>
      <c r="M135" s="138"/>
      <c r="N135" s="138"/>
      <c r="O135" s="138"/>
    </row>
    <row r="136" spans="2:15" s="48" customFormat="1" ht="14.25">
      <c r="B136" s="138"/>
      <c r="C136" s="138"/>
      <c r="D136" s="138"/>
      <c r="E136" s="138"/>
      <c r="F136" s="138"/>
      <c r="G136" s="138"/>
      <c r="H136" s="138"/>
      <c r="I136" s="138"/>
      <c r="J136" s="138"/>
      <c r="K136" s="138"/>
      <c r="L136" s="138"/>
      <c r="M136" s="138"/>
      <c r="N136" s="138"/>
      <c r="O136" s="138"/>
    </row>
    <row r="137" spans="2:15" s="48" customFormat="1" ht="14.25">
      <c r="B137" s="138"/>
      <c r="C137" s="138"/>
      <c r="D137" s="138"/>
      <c r="E137" s="138"/>
      <c r="F137" s="138"/>
      <c r="G137" s="138"/>
      <c r="H137" s="138"/>
      <c r="I137" s="138"/>
      <c r="J137" s="138"/>
      <c r="K137" s="138"/>
      <c r="L137" s="138"/>
      <c r="M137" s="138"/>
      <c r="N137" s="138"/>
      <c r="O137" s="138"/>
    </row>
    <row r="138" spans="2:15" s="48" customFormat="1" ht="14.25">
      <c r="B138" s="138"/>
      <c r="C138" s="138"/>
      <c r="D138" s="138"/>
      <c r="E138" s="138"/>
      <c r="F138" s="138"/>
      <c r="G138" s="138"/>
      <c r="H138" s="138"/>
      <c r="I138" s="138"/>
      <c r="J138" s="138"/>
      <c r="K138" s="138"/>
      <c r="L138" s="138"/>
      <c r="M138" s="138"/>
      <c r="N138" s="138"/>
      <c r="O138" s="138"/>
    </row>
    <row r="139" spans="2:15" s="48" customFormat="1" ht="14.25">
      <c r="B139" s="138"/>
      <c r="C139" s="138"/>
      <c r="D139" s="138"/>
      <c r="E139" s="138"/>
      <c r="F139" s="138"/>
      <c r="G139" s="138"/>
      <c r="H139" s="138"/>
      <c r="I139" s="138"/>
      <c r="J139" s="138"/>
      <c r="K139" s="138"/>
      <c r="L139" s="138"/>
      <c r="M139" s="138"/>
      <c r="N139" s="138"/>
      <c r="O139" s="138"/>
    </row>
    <row r="140" spans="2:15" s="48" customFormat="1" ht="14.25">
      <c r="B140" s="138"/>
      <c r="C140" s="138"/>
      <c r="D140" s="138"/>
      <c r="E140" s="138"/>
      <c r="F140" s="138"/>
      <c r="G140" s="138"/>
      <c r="H140" s="138"/>
      <c r="I140" s="138"/>
      <c r="J140" s="138"/>
      <c r="K140" s="138"/>
      <c r="L140" s="138"/>
      <c r="M140" s="138"/>
      <c r="N140" s="138"/>
      <c r="O140" s="138"/>
    </row>
    <row r="141" spans="2:15" s="48" customFormat="1" ht="14.25">
      <c r="B141" s="138"/>
      <c r="C141" s="138"/>
      <c r="D141" s="138"/>
      <c r="E141" s="138"/>
      <c r="F141" s="138"/>
      <c r="G141" s="138"/>
      <c r="H141" s="138"/>
      <c r="I141" s="138"/>
      <c r="J141" s="138"/>
      <c r="K141" s="138"/>
      <c r="L141" s="138"/>
      <c r="M141" s="138"/>
      <c r="N141" s="138"/>
      <c r="O141" s="138"/>
    </row>
    <row r="142" spans="2:15" s="48" customFormat="1" ht="14.25">
      <c r="B142" s="138"/>
      <c r="C142" s="138"/>
      <c r="D142" s="138"/>
      <c r="E142" s="138"/>
      <c r="F142" s="138"/>
      <c r="G142" s="138"/>
      <c r="H142" s="138"/>
      <c r="I142" s="138"/>
      <c r="J142" s="138"/>
      <c r="K142" s="138"/>
      <c r="L142" s="138"/>
      <c r="M142" s="138"/>
      <c r="N142" s="138"/>
      <c r="O142" s="138"/>
    </row>
    <row r="143" spans="2:15" s="48" customFormat="1" ht="14.25">
      <c r="B143" s="138"/>
      <c r="C143" s="138"/>
      <c r="D143" s="138"/>
      <c r="E143" s="138"/>
      <c r="F143" s="138"/>
      <c r="G143" s="138"/>
      <c r="H143" s="138"/>
      <c r="I143" s="138"/>
      <c r="J143" s="138"/>
      <c r="K143" s="138"/>
      <c r="L143" s="138"/>
      <c r="M143" s="138"/>
      <c r="N143" s="138"/>
      <c r="O143" s="138"/>
    </row>
    <row r="144" spans="2:15" s="48" customFormat="1" ht="14.25">
      <c r="B144" s="138"/>
      <c r="C144" s="138"/>
      <c r="D144" s="138"/>
      <c r="E144" s="138"/>
      <c r="F144" s="138"/>
      <c r="G144" s="138"/>
      <c r="H144" s="138"/>
      <c r="I144" s="138"/>
      <c r="J144" s="138"/>
      <c r="K144" s="138"/>
      <c r="L144" s="138"/>
      <c r="M144" s="138"/>
      <c r="N144" s="138"/>
      <c r="O144" s="138"/>
    </row>
    <row r="145" spans="2:15" s="48" customFormat="1" ht="14.25">
      <c r="B145" s="138"/>
      <c r="C145" s="138"/>
      <c r="D145" s="138"/>
      <c r="E145" s="138"/>
      <c r="F145" s="138"/>
      <c r="G145" s="138"/>
      <c r="H145" s="138"/>
      <c r="I145" s="138"/>
      <c r="J145" s="138"/>
      <c r="K145" s="138"/>
      <c r="L145" s="138"/>
      <c r="M145" s="138"/>
      <c r="N145" s="138"/>
      <c r="O145" s="138"/>
    </row>
    <row r="146" spans="2:15" s="48" customFormat="1" ht="14.25">
      <c r="B146" s="138"/>
      <c r="C146" s="138"/>
      <c r="D146" s="138"/>
      <c r="E146" s="138"/>
      <c r="F146" s="138"/>
      <c r="G146" s="138"/>
      <c r="H146" s="138"/>
      <c r="I146" s="138"/>
      <c r="J146" s="138"/>
      <c r="K146" s="138"/>
      <c r="L146" s="138"/>
      <c r="M146" s="138"/>
      <c r="N146" s="138"/>
      <c r="O146" s="138"/>
    </row>
    <row r="147" spans="2:15" s="48" customFormat="1" ht="14.25">
      <c r="B147" s="138"/>
      <c r="C147" s="138"/>
      <c r="D147" s="138"/>
      <c r="E147" s="138"/>
      <c r="F147" s="138"/>
      <c r="G147" s="138"/>
      <c r="H147" s="138"/>
      <c r="I147" s="138"/>
      <c r="J147" s="138"/>
      <c r="K147" s="138"/>
      <c r="L147" s="138"/>
      <c r="M147" s="138"/>
      <c r="N147" s="138"/>
      <c r="O147" s="138"/>
    </row>
    <row r="148" spans="2:15" s="48" customFormat="1" ht="14.25">
      <c r="B148" s="138"/>
      <c r="C148" s="138"/>
      <c r="D148" s="138"/>
      <c r="E148" s="138"/>
      <c r="F148" s="138"/>
      <c r="G148" s="138"/>
      <c r="H148" s="138"/>
      <c r="I148" s="138"/>
      <c r="J148" s="138"/>
      <c r="K148" s="138"/>
      <c r="L148" s="138"/>
      <c r="M148" s="138"/>
      <c r="N148" s="138"/>
      <c r="O148" s="138"/>
    </row>
    <row r="149" spans="2:15" s="48" customFormat="1" ht="14.25">
      <c r="B149" s="138"/>
      <c r="C149" s="138"/>
      <c r="D149" s="138"/>
      <c r="E149" s="138"/>
      <c r="F149" s="138"/>
      <c r="G149" s="138"/>
      <c r="H149" s="138"/>
      <c r="I149" s="138"/>
      <c r="J149" s="138"/>
      <c r="K149" s="138"/>
      <c r="L149" s="138"/>
      <c r="M149" s="138"/>
      <c r="N149" s="138"/>
      <c r="O149" s="138"/>
    </row>
    <row r="150" spans="2:15" s="48" customFormat="1" ht="14.25">
      <c r="B150" s="138"/>
      <c r="C150" s="138"/>
      <c r="D150" s="138"/>
      <c r="E150" s="138"/>
      <c r="F150" s="138"/>
      <c r="G150" s="138"/>
      <c r="H150" s="138"/>
      <c r="I150" s="138"/>
      <c r="J150" s="138"/>
      <c r="K150" s="138"/>
      <c r="L150" s="138"/>
      <c r="M150" s="138"/>
      <c r="N150" s="138"/>
      <c r="O150" s="138"/>
    </row>
    <row r="151" spans="2:15" s="48" customFormat="1" ht="14.25">
      <c r="B151" s="138"/>
      <c r="C151" s="138"/>
      <c r="D151" s="138"/>
      <c r="E151" s="138"/>
      <c r="F151" s="138"/>
      <c r="G151" s="138"/>
      <c r="H151" s="138"/>
      <c r="I151" s="138"/>
      <c r="J151" s="138"/>
      <c r="K151" s="138"/>
      <c r="L151" s="138"/>
      <c r="M151" s="138"/>
      <c r="N151" s="138"/>
      <c r="O151" s="138"/>
    </row>
    <row r="152" spans="2:15" s="48" customFormat="1" ht="14.25">
      <c r="B152" s="138"/>
      <c r="C152" s="138"/>
      <c r="D152" s="138"/>
      <c r="E152" s="138"/>
      <c r="F152" s="138"/>
      <c r="G152" s="138"/>
      <c r="H152" s="138"/>
      <c r="I152" s="138"/>
      <c r="J152" s="138"/>
      <c r="K152" s="138"/>
      <c r="L152" s="138"/>
      <c r="M152" s="138"/>
      <c r="N152" s="138"/>
      <c r="O152" s="138"/>
    </row>
    <row r="153" spans="2:15" s="48" customFormat="1" ht="14.25">
      <c r="B153" s="138"/>
      <c r="C153" s="138"/>
      <c r="D153" s="138"/>
      <c r="E153" s="138"/>
      <c r="F153" s="138"/>
      <c r="G153" s="138"/>
      <c r="H153" s="138"/>
      <c r="I153" s="138"/>
      <c r="J153" s="138"/>
      <c r="K153" s="138"/>
      <c r="L153" s="138"/>
      <c r="M153" s="138"/>
      <c r="N153" s="138"/>
      <c r="O153" s="138"/>
    </row>
    <row r="154" spans="2:15" s="48" customFormat="1" ht="14.25">
      <c r="B154" s="138"/>
      <c r="C154" s="138"/>
      <c r="D154" s="138"/>
      <c r="E154" s="138"/>
      <c r="F154" s="138"/>
      <c r="G154" s="138"/>
      <c r="H154" s="138"/>
      <c r="I154" s="138"/>
      <c r="J154" s="138"/>
      <c r="K154" s="138"/>
      <c r="L154" s="138"/>
      <c r="M154" s="138"/>
      <c r="N154" s="138"/>
      <c r="O154" s="138"/>
    </row>
    <row r="155" spans="2:15" s="48" customFormat="1" ht="14.25">
      <c r="B155" s="138"/>
      <c r="C155" s="138"/>
      <c r="D155" s="138"/>
      <c r="E155" s="138"/>
      <c r="F155" s="138"/>
      <c r="G155" s="138"/>
      <c r="H155" s="138"/>
      <c r="I155" s="138"/>
      <c r="J155" s="138"/>
      <c r="K155" s="138"/>
      <c r="L155" s="138"/>
      <c r="M155" s="138"/>
      <c r="N155" s="138"/>
      <c r="O155" s="138"/>
    </row>
    <row r="156" spans="2:15" s="48" customFormat="1" ht="14.25">
      <c r="B156" s="138"/>
      <c r="C156" s="138"/>
      <c r="D156" s="138"/>
      <c r="E156" s="138"/>
      <c r="F156" s="138"/>
      <c r="G156" s="138"/>
      <c r="H156" s="138"/>
      <c r="I156" s="138"/>
      <c r="J156" s="138"/>
      <c r="K156" s="138"/>
      <c r="L156" s="138"/>
      <c r="M156" s="138"/>
      <c r="N156" s="138"/>
      <c r="O156" s="138"/>
    </row>
    <row r="157" spans="2:15" s="48" customFormat="1" ht="14.25">
      <c r="B157" s="138"/>
      <c r="C157" s="138"/>
      <c r="D157" s="138"/>
      <c r="E157" s="138"/>
      <c r="F157" s="138"/>
      <c r="G157" s="138"/>
      <c r="H157" s="138"/>
      <c r="I157" s="138"/>
      <c r="J157" s="138"/>
      <c r="K157" s="138"/>
      <c r="L157" s="138"/>
      <c r="M157" s="138"/>
      <c r="N157" s="138"/>
      <c r="O157" s="138"/>
    </row>
    <row r="158" spans="2:15" s="48" customFormat="1" ht="14.25">
      <c r="B158" s="138"/>
      <c r="C158" s="138"/>
      <c r="D158" s="138"/>
      <c r="E158" s="138"/>
      <c r="F158" s="138"/>
      <c r="G158" s="138"/>
      <c r="H158" s="138"/>
      <c r="I158" s="138"/>
      <c r="J158" s="138"/>
      <c r="K158" s="138"/>
      <c r="L158" s="138"/>
      <c r="M158" s="138"/>
      <c r="N158" s="138"/>
      <c r="O158" s="138"/>
    </row>
    <row r="159" spans="2:15" s="48" customFormat="1" ht="14.25">
      <c r="B159" s="138"/>
      <c r="C159" s="138"/>
      <c r="D159" s="138"/>
      <c r="E159" s="138"/>
      <c r="F159" s="138"/>
      <c r="G159" s="138"/>
      <c r="H159" s="138"/>
      <c r="I159" s="138"/>
      <c r="J159" s="138"/>
      <c r="K159" s="138"/>
      <c r="L159" s="138"/>
      <c r="M159" s="138"/>
      <c r="N159" s="138"/>
      <c r="O159" s="138"/>
    </row>
    <row r="160" spans="2:15" s="48" customFormat="1" ht="14.25">
      <c r="B160" s="138"/>
      <c r="C160" s="138"/>
      <c r="D160" s="138"/>
      <c r="E160" s="138"/>
      <c r="F160" s="138"/>
      <c r="G160" s="138"/>
      <c r="H160" s="138"/>
      <c r="I160" s="138"/>
      <c r="J160" s="138"/>
      <c r="K160" s="138"/>
      <c r="L160" s="138"/>
      <c r="M160" s="138"/>
      <c r="N160" s="138"/>
      <c r="O160" s="138"/>
    </row>
    <row r="161" spans="2:15" s="48" customFormat="1" ht="14.25">
      <c r="B161" s="138"/>
      <c r="C161" s="138"/>
      <c r="D161" s="138"/>
      <c r="E161" s="138"/>
      <c r="F161" s="138"/>
      <c r="G161" s="138"/>
      <c r="H161" s="138"/>
      <c r="I161" s="138"/>
      <c r="J161" s="138"/>
      <c r="K161" s="138"/>
      <c r="L161" s="138"/>
      <c r="M161" s="138"/>
      <c r="N161" s="138"/>
      <c r="O161" s="138"/>
    </row>
    <row r="162" spans="2:15" s="48" customFormat="1" ht="14.25">
      <c r="B162" s="138"/>
      <c r="C162" s="138"/>
      <c r="D162" s="138"/>
      <c r="E162" s="138"/>
      <c r="F162" s="138"/>
      <c r="G162" s="138"/>
      <c r="H162" s="138"/>
      <c r="I162" s="138"/>
      <c r="J162" s="138"/>
      <c r="K162" s="138"/>
      <c r="L162" s="138"/>
      <c r="M162" s="138"/>
      <c r="N162" s="138"/>
      <c r="O162" s="138"/>
    </row>
    <row r="163" spans="2:15" s="48" customFormat="1" ht="14.25">
      <c r="B163" s="138"/>
      <c r="C163" s="138"/>
      <c r="D163" s="138"/>
      <c r="E163" s="138"/>
      <c r="F163" s="138"/>
      <c r="G163" s="138"/>
      <c r="H163" s="138"/>
      <c r="I163" s="138"/>
      <c r="J163" s="138"/>
      <c r="K163" s="138"/>
      <c r="L163" s="138"/>
      <c r="M163" s="138"/>
      <c r="N163" s="138"/>
      <c r="O163" s="138"/>
    </row>
    <row r="164" spans="2:15" s="48" customFormat="1" ht="14.25">
      <c r="B164" s="138"/>
      <c r="C164" s="138"/>
      <c r="D164" s="138"/>
      <c r="E164" s="138"/>
      <c r="F164" s="138"/>
      <c r="G164" s="138"/>
      <c r="H164" s="138"/>
      <c r="I164" s="138"/>
      <c r="J164" s="138"/>
      <c r="K164" s="138"/>
      <c r="L164" s="138"/>
      <c r="M164" s="138"/>
      <c r="N164" s="138"/>
      <c r="O164" s="138"/>
    </row>
    <row r="165" spans="2:15" s="48" customFormat="1" ht="14.25">
      <c r="B165" s="138"/>
      <c r="C165" s="138"/>
      <c r="D165" s="138"/>
      <c r="E165" s="138"/>
      <c r="F165" s="138"/>
      <c r="G165" s="138"/>
      <c r="H165" s="138"/>
      <c r="I165" s="138"/>
      <c r="J165" s="138"/>
      <c r="K165" s="138"/>
      <c r="L165" s="138"/>
      <c r="M165" s="138"/>
      <c r="N165" s="138"/>
      <c r="O165" s="138"/>
    </row>
    <row r="166" spans="2:15" s="48" customFormat="1" ht="14.25">
      <c r="B166" s="138"/>
      <c r="C166" s="138"/>
      <c r="D166" s="138"/>
      <c r="E166" s="138"/>
      <c r="F166" s="138"/>
      <c r="G166" s="138"/>
      <c r="H166" s="138"/>
      <c r="I166" s="138"/>
      <c r="J166" s="138"/>
      <c r="K166" s="138"/>
      <c r="L166" s="138"/>
      <c r="M166" s="138"/>
      <c r="N166" s="138"/>
      <c r="O166" s="138"/>
    </row>
    <row r="167" spans="2:15" s="48" customFormat="1" ht="14.25">
      <c r="B167" s="138"/>
      <c r="C167" s="138"/>
      <c r="D167" s="138"/>
      <c r="E167" s="138"/>
      <c r="F167" s="138"/>
      <c r="G167" s="138"/>
      <c r="H167" s="138"/>
      <c r="I167" s="138"/>
      <c r="J167" s="138"/>
      <c r="K167" s="138"/>
      <c r="L167" s="138"/>
      <c r="M167" s="138"/>
      <c r="N167" s="138"/>
      <c r="O167" s="138"/>
    </row>
    <row r="168" spans="2:15" s="48" customFormat="1" ht="14.25">
      <c r="B168" s="138"/>
      <c r="C168" s="138"/>
      <c r="D168" s="138"/>
      <c r="E168" s="138"/>
      <c r="F168" s="138"/>
      <c r="G168" s="138"/>
      <c r="H168" s="138"/>
      <c r="I168" s="138"/>
      <c r="J168" s="138"/>
      <c r="K168" s="138"/>
      <c r="L168" s="138"/>
      <c r="M168" s="138"/>
      <c r="N168" s="138"/>
      <c r="O168" s="138"/>
    </row>
    <row r="169" spans="2:15" s="48" customFormat="1" ht="14.25">
      <c r="B169" s="138"/>
      <c r="C169" s="138"/>
      <c r="D169" s="138"/>
      <c r="E169" s="138"/>
      <c r="F169" s="138"/>
      <c r="G169" s="138"/>
      <c r="H169" s="138"/>
      <c r="I169" s="138"/>
      <c r="J169" s="138"/>
      <c r="K169" s="138"/>
      <c r="L169" s="138"/>
      <c r="M169" s="138"/>
      <c r="N169" s="138"/>
      <c r="O169" s="138"/>
    </row>
    <row r="170" spans="2:15" s="48" customFormat="1" ht="14.25">
      <c r="B170" s="138"/>
      <c r="C170" s="138"/>
      <c r="D170" s="138"/>
      <c r="E170" s="138"/>
      <c r="F170" s="138"/>
      <c r="G170" s="138"/>
      <c r="H170" s="138"/>
      <c r="I170" s="138"/>
      <c r="J170" s="138"/>
      <c r="K170" s="138"/>
      <c r="L170" s="138"/>
      <c r="M170" s="138"/>
      <c r="N170" s="138"/>
      <c r="O170" s="138"/>
    </row>
    <row r="171" spans="2:15" s="48" customFormat="1" ht="14.25">
      <c r="B171" s="138"/>
      <c r="C171" s="138"/>
      <c r="D171" s="138"/>
      <c r="E171" s="138"/>
      <c r="F171" s="138"/>
      <c r="G171" s="138"/>
      <c r="H171" s="138"/>
      <c r="I171" s="138"/>
      <c r="J171" s="138"/>
      <c r="K171" s="138"/>
      <c r="L171" s="138"/>
      <c r="M171" s="138"/>
      <c r="N171" s="138"/>
      <c r="O171" s="138"/>
    </row>
    <row r="172" spans="2:15" s="48" customFormat="1" ht="14.25">
      <c r="B172" s="138"/>
      <c r="C172" s="138"/>
      <c r="D172" s="138"/>
      <c r="E172" s="138"/>
      <c r="F172" s="138"/>
      <c r="G172" s="138"/>
      <c r="H172" s="138"/>
      <c r="I172" s="138"/>
      <c r="J172" s="138"/>
      <c r="K172" s="138"/>
      <c r="L172" s="138"/>
      <c r="M172" s="138"/>
      <c r="N172" s="138"/>
      <c r="O172" s="138"/>
    </row>
    <row r="173" spans="2:15" s="48" customFormat="1" ht="14.25">
      <c r="B173" s="138"/>
      <c r="C173" s="138"/>
      <c r="D173" s="138"/>
      <c r="E173" s="138"/>
      <c r="F173" s="138"/>
      <c r="G173" s="138"/>
      <c r="H173" s="138"/>
      <c r="I173" s="138"/>
      <c r="J173" s="138"/>
      <c r="K173" s="138"/>
      <c r="L173" s="138"/>
      <c r="M173" s="138"/>
      <c r="N173" s="138"/>
      <c r="O173" s="138"/>
    </row>
    <row r="174" spans="2:15" s="48" customFormat="1" ht="14.25">
      <c r="B174" s="138"/>
      <c r="C174" s="138"/>
      <c r="D174" s="138"/>
      <c r="E174" s="138"/>
      <c r="F174" s="138"/>
      <c r="G174" s="138"/>
      <c r="H174" s="138"/>
      <c r="I174" s="138"/>
      <c r="J174" s="138"/>
      <c r="K174" s="138"/>
      <c r="L174" s="138"/>
      <c r="M174" s="138"/>
      <c r="N174" s="138"/>
      <c r="O174" s="138"/>
    </row>
    <row r="175" spans="2:15" s="48" customFormat="1" ht="14.25">
      <c r="B175" s="138"/>
      <c r="C175" s="138"/>
      <c r="D175" s="138"/>
      <c r="E175" s="138"/>
      <c r="F175" s="138"/>
      <c r="G175" s="138"/>
      <c r="H175" s="138"/>
      <c r="I175" s="138"/>
      <c r="J175" s="138"/>
      <c r="K175" s="138"/>
      <c r="L175" s="138"/>
      <c r="M175" s="138"/>
      <c r="N175" s="138"/>
      <c r="O175" s="138"/>
    </row>
    <row r="176" spans="2:15" s="48" customFormat="1" ht="14.25">
      <c r="B176" s="138"/>
      <c r="C176" s="138"/>
      <c r="D176" s="138"/>
      <c r="E176" s="138"/>
      <c r="F176" s="138"/>
      <c r="G176" s="138"/>
      <c r="H176" s="138"/>
      <c r="I176" s="138"/>
      <c r="J176" s="138"/>
      <c r="K176" s="138"/>
      <c r="L176" s="138"/>
      <c r="M176" s="138"/>
      <c r="N176" s="138"/>
      <c r="O176" s="138"/>
    </row>
    <row r="177" spans="2:15" s="48" customFormat="1" ht="14.25">
      <c r="B177" s="138"/>
      <c r="C177" s="138"/>
      <c r="D177" s="138"/>
      <c r="E177" s="138"/>
      <c r="F177" s="138"/>
      <c r="G177" s="138"/>
      <c r="H177" s="138"/>
      <c r="I177" s="138"/>
      <c r="J177" s="138"/>
      <c r="K177" s="138"/>
      <c r="L177" s="138"/>
      <c r="M177" s="138"/>
      <c r="N177" s="138"/>
      <c r="O177" s="138"/>
    </row>
    <row r="178" spans="2:15" s="48" customFormat="1" ht="14.25">
      <c r="B178" s="138"/>
      <c r="C178" s="138"/>
      <c r="D178" s="138"/>
      <c r="E178" s="138"/>
      <c r="F178" s="138"/>
      <c r="G178" s="138"/>
      <c r="H178" s="138"/>
      <c r="I178" s="138"/>
      <c r="J178" s="138"/>
      <c r="K178" s="138"/>
      <c r="L178" s="138"/>
      <c r="M178" s="138"/>
      <c r="N178" s="138"/>
      <c r="O178" s="138"/>
    </row>
    <row r="179" spans="2:15" s="48" customFormat="1" ht="14.25">
      <c r="B179" s="138"/>
      <c r="C179" s="138"/>
      <c r="D179" s="138"/>
      <c r="E179" s="138"/>
      <c r="F179" s="138"/>
      <c r="G179" s="138"/>
      <c r="H179" s="138"/>
      <c r="I179" s="138"/>
      <c r="J179" s="138"/>
      <c r="K179" s="138"/>
      <c r="L179" s="138"/>
      <c r="M179" s="138"/>
      <c r="N179" s="138"/>
      <c r="O179" s="138"/>
    </row>
    <row r="180" spans="2:15" s="48" customFormat="1" ht="14.25">
      <c r="B180" s="138"/>
      <c r="C180" s="138"/>
      <c r="D180" s="138"/>
      <c r="E180" s="138"/>
      <c r="F180" s="138"/>
      <c r="G180" s="138"/>
      <c r="H180" s="138"/>
      <c r="I180" s="138"/>
      <c r="J180" s="138"/>
      <c r="K180" s="138"/>
      <c r="L180" s="138"/>
      <c r="M180" s="138"/>
      <c r="N180" s="138"/>
      <c r="O180" s="138"/>
    </row>
    <row r="181" spans="2:15" s="48" customFormat="1" ht="14.25">
      <c r="B181" s="138"/>
      <c r="C181" s="138"/>
      <c r="D181" s="138"/>
      <c r="E181" s="138"/>
      <c r="F181" s="138"/>
      <c r="G181" s="138"/>
      <c r="H181" s="138"/>
      <c r="I181" s="138"/>
      <c r="J181" s="138"/>
      <c r="K181" s="138"/>
      <c r="L181" s="138"/>
      <c r="M181" s="138"/>
      <c r="N181" s="138"/>
      <c r="O181" s="138"/>
    </row>
    <row r="182" spans="2:15" s="48" customFormat="1" ht="14.25">
      <c r="B182" s="138"/>
      <c r="C182" s="138"/>
      <c r="D182" s="138"/>
      <c r="E182" s="138"/>
      <c r="F182" s="138"/>
      <c r="G182" s="138"/>
      <c r="H182" s="138"/>
      <c r="I182" s="138"/>
      <c r="J182" s="138"/>
      <c r="K182" s="138"/>
      <c r="L182" s="138"/>
      <c r="M182" s="138"/>
      <c r="N182" s="138"/>
      <c r="O182" s="138"/>
    </row>
    <row r="183" spans="2:15" s="48" customFormat="1" ht="14.25">
      <c r="B183" s="138"/>
      <c r="C183" s="138"/>
      <c r="D183" s="138"/>
      <c r="E183" s="138"/>
      <c r="F183" s="138"/>
      <c r="G183" s="138"/>
      <c r="H183" s="138"/>
      <c r="I183" s="138"/>
      <c r="J183" s="138"/>
      <c r="K183" s="138"/>
      <c r="L183" s="138"/>
      <c r="M183" s="138"/>
      <c r="N183" s="138"/>
      <c r="O183" s="138"/>
    </row>
    <row r="184" spans="2:15" s="48" customFormat="1" ht="14.25">
      <c r="B184" s="138"/>
      <c r="C184" s="138"/>
      <c r="D184" s="138"/>
      <c r="E184" s="138"/>
      <c r="F184" s="138"/>
      <c r="G184" s="138"/>
      <c r="H184" s="138"/>
      <c r="I184" s="138"/>
      <c r="J184" s="138"/>
      <c r="K184" s="138"/>
      <c r="L184" s="138"/>
      <c r="M184" s="138"/>
      <c r="N184" s="138"/>
      <c r="O184" s="138"/>
    </row>
    <row r="185" spans="2:15" s="48" customFormat="1" ht="14.25">
      <c r="B185" s="138"/>
      <c r="C185" s="138"/>
      <c r="D185" s="138"/>
      <c r="E185" s="138"/>
      <c r="F185" s="138"/>
      <c r="G185" s="138"/>
      <c r="H185" s="138"/>
      <c r="I185" s="138"/>
      <c r="J185" s="138"/>
      <c r="K185" s="138"/>
      <c r="L185" s="138"/>
      <c r="M185" s="138"/>
      <c r="N185" s="138"/>
      <c r="O185" s="138"/>
    </row>
    <row r="186" spans="2:15" s="48" customFormat="1" ht="14.25">
      <c r="B186" s="138"/>
      <c r="C186" s="138"/>
      <c r="D186" s="138"/>
      <c r="E186" s="138"/>
      <c r="F186" s="138"/>
      <c r="G186" s="138"/>
      <c r="H186" s="138"/>
      <c r="I186" s="138"/>
      <c r="J186" s="138"/>
      <c r="K186" s="138"/>
      <c r="L186" s="138"/>
      <c r="M186" s="138"/>
      <c r="N186" s="138"/>
      <c r="O186" s="138"/>
    </row>
    <row r="187" spans="2:15" s="48" customFormat="1" ht="14.25">
      <c r="B187" s="138"/>
      <c r="C187" s="138"/>
      <c r="D187" s="138"/>
      <c r="E187" s="138"/>
      <c r="F187" s="138"/>
      <c r="G187" s="138"/>
      <c r="H187" s="138"/>
      <c r="I187" s="138"/>
      <c r="J187" s="138"/>
      <c r="K187" s="138"/>
      <c r="L187" s="138"/>
      <c r="M187" s="138"/>
      <c r="N187" s="138"/>
      <c r="O187" s="138"/>
    </row>
    <row r="188" spans="2:15" s="48" customFormat="1" ht="14.25">
      <c r="B188" s="138"/>
      <c r="C188" s="138"/>
      <c r="D188" s="138"/>
      <c r="E188" s="138"/>
      <c r="F188" s="138"/>
      <c r="G188" s="138"/>
      <c r="H188" s="138"/>
      <c r="I188" s="138"/>
      <c r="J188" s="138"/>
      <c r="K188" s="138"/>
      <c r="L188" s="138"/>
      <c r="M188" s="138"/>
      <c r="N188" s="138"/>
      <c r="O188" s="138"/>
    </row>
    <row r="189" spans="2:15" s="48" customFormat="1" ht="14.25">
      <c r="B189" s="138"/>
      <c r="C189" s="138"/>
      <c r="D189" s="138"/>
      <c r="E189" s="138"/>
      <c r="F189" s="138"/>
      <c r="G189" s="138"/>
      <c r="H189" s="138"/>
      <c r="I189" s="138"/>
      <c r="J189" s="138"/>
      <c r="K189" s="138"/>
      <c r="L189" s="138"/>
      <c r="M189" s="138"/>
      <c r="N189" s="138"/>
      <c r="O189" s="138"/>
    </row>
    <row r="190" spans="2:15" s="48" customFormat="1" ht="14.25">
      <c r="B190" s="138"/>
      <c r="C190" s="138"/>
      <c r="D190" s="138"/>
      <c r="E190" s="138"/>
      <c r="F190" s="138"/>
      <c r="G190" s="138"/>
      <c r="H190" s="138"/>
      <c r="I190" s="138"/>
      <c r="J190" s="138"/>
      <c r="K190" s="138"/>
      <c r="L190" s="138"/>
      <c r="M190" s="138"/>
      <c r="N190" s="138"/>
      <c r="O190" s="138"/>
    </row>
    <row r="191" spans="2:15" s="48" customFormat="1" ht="14.25">
      <c r="B191" s="138"/>
      <c r="C191" s="138"/>
      <c r="D191" s="138"/>
      <c r="E191" s="138"/>
      <c r="F191" s="138"/>
      <c r="G191" s="138"/>
      <c r="H191" s="138"/>
      <c r="I191" s="138"/>
      <c r="J191" s="138"/>
      <c r="K191" s="138"/>
      <c r="L191" s="138"/>
      <c r="M191" s="138"/>
      <c r="N191" s="138"/>
      <c r="O191" s="138"/>
    </row>
    <row r="192" spans="2:15" s="48" customFormat="1" ht="14.25">
      <c r="B192" s="138"/>
      <c r="C192" s="138"/>
      <c r="D192" s="138"/>
      <c r="E192" s="138"/>
      <c r="F192" s="138"/>
      <c r="G192" s="138"/>
      <c r="H192" s="138"/>
      <c r="I192" s="138"/>
      <c r="J192" s="138"/>
      <c r="K192" s="138"/>
      <c r="L192" s="138"/>
      <c r="M192" s="138"/>
      <c r="N192" s="138"/>
      <c r="O192" s="138"/>
    </row>
    <row r="193" spans="2:15" s="48" customFormat="1" ht="14.25">
      <c r="B193" s="138"/>
      <c r="C193" s="138"/>
      <c r="D193" s="138"/>
      <c r="E193" s="138"/>
      <c r="F193" s="138"/>
      <c r="G193" s="138"/>
      <c r="H193" s="138"/>
      <c r="I193" s="138"/>
      <c r="J193" s="138"/>
      <c r="K193" s="138"/>
      <c r="L193" s="138"/>
      <c r="M193" s="138"/>
      <c r="N193" s="138"/>
      <c r="O193" s="138"/>
    </row>
    <row r="194" spans="2:15" s="48" customFormat="1" ht="14.25">
      <c r="B194" s="138"/>
      <c r="C194" s="138"/>
      <c r="D194" s="138"/>
      <c r="E194" s="138"/>
      <c r="F194" s="138"/>
      <c r="G194" s="138"/>
      <c r="H194" s="138"/>
      <c r="I194" s="138"/>
      <c r="J194" s="138"/>
      <c r="K194" s="138"/>
      <c r="L194" s="138"/>
      <c r="M194" s="138"/>
      <c r="N194" s="138"/>
      <c r="O194" s="138"/>
    </row>
    <row r="195" spans="2:15" s="48" customFormat="1" ht="14.25">
      <c r="B195" s="138"/>
      <c r="C195" s="138"/>
      <c r="D195" s="138"/>
      <c r="E195" s="138"/>
      <c r="F195" s="138"/>
      <c r="G195" s="138"/>
      <c r="H195" s="138"/>
      <c r="I195" s="138"/>
      <c r="J195" s="138"/>
      <c r="K195" s="138"/>
      <c r="L195" s="138"/>
      <c r="M195" s="138"/>
      <c r="N195" s="138"/>
      <c r="O195" s="138"/>
    </row>
    <row r="196" spans="2:15" s="48" customFormat="1" ht="14.25">
      <c r="B196" s="138"/>
      <c r="C196" s="138"/>
      <c r="D196" s="138"/>
      <c r="E196" s="138"/>
      <c r="F196" s="138"/>
      <c r="G196" s="138"/>
      <c r="H196" s="138"/>
      <c r="I196" s="138"/>
      <c r="J196" s="138"/>
      <c r="K196" s="138"/>
      <c r="L196" s="138"/>
      <c r="M196" s="138"/>
      <c r="N196" s="138"/>
      <c r="O196" s="138"/>
    </row>
    <row r="197" spans="2:15" s="48" customFormat="1" ht="14.25">
      <c r="B197" s="138"/>
      <c r="C197" s="138"/>
      <c r="D197" s="138"/>
      <c r="E197" s="138"/>
      <c r="F197" s="138"/>
      <c r="G197" s="138"/>
      <c r="H197" s="138"/>
      <c r="I197" s="138"/>
      <c r="J197" s="138"/>
      <c r="K197" s="138"/>
      <c r="L197" s="138"/>
      <c r="M197" s="138"/>
      <c r="N197" s="138"/>
      <c r="O197" s="138"/>
    </row>
    <row r="198" spans="2:15" s="48" customFormat="1" ht="14.25">
      <c r="B198" s="138"/>
      <c r="C198" s="138"/>
      <c r="D198" s="138"/>
      <c r="E198" s="138"/>
      <c r="F198" s="138"/>
      <c r="G198" s="138"/>
      <c r="H198" s="138"/>
      <c r="I198" s="138"/>
      <c r="J198" s="138"/>
      <c r="K198" s="138"/>
      <c r="L198" s="138"/>
      <c r="M198" s="138"/>
      <c r="N198" s="138"/>
      <c r="O198" s="138"/>
    </row>
    <row r="199" spans="2:15" s="48" customFormat="1" ht="14.25">
      <c r="B199" s="138"/>
      <c r="C199" s="138"/>
      <c r="D199" s="138"/>
      <c r="E199" s="138"/>
      <c r="F199" s="138"/>
      <c r="G199" s="138"/>
      <c r="H199" s="138"/>
      <c r="I199" s="138"/>
      <c r="J199" s="138"/>
      <c r="K199" s="138"/>
      <c r="L199" s="138"/>
      <c r="M199" s="138"/>
      <c r="N199" s="138"/>
      <c r="O199" s="138"/>
    </row>
    <row r="200" spans="2:15" s="48" customFormat="1" ht="14.25">
      <c r="B200" s="138"/>
      <c r="C200" s="138"/>
      <c r="D200" s="138"/>
      <c r="E200" s="138"/>
      <c r="F200" s="138"/>
      <c r="G200" s="138"/>
      <c r="H200" s="138"/>
      <c r="I200" s="138"/>
      <c r="J200" s="138"/>
      <c r="K200" s="138"/>
      <c r="L200" s="138"/>
      <c r="M200" s="138"/>
      <c r="N200" s="138"/>
      <c r="O200" s="138"/>
    </row>
    <row r="201" spans="2:15" s="48" customFormat="1" ht="14.25">
      <c r="B201" s="138"/>
      <c r="C201" s="138"/>
      <c r="D201" s="138"/>
      <c r="E201" s="138"/>
      <c r="F201" s="138"/>
      <c r="G201" s="138"/>
      <c r="H201" s="138"/>
      <c r="I201" s="138"/>
      <c r="J201" s="138"/>
      <c r="K201" s="138"/>
      <c r="L201" s="138"/>
      <c r="M201" s="138"/>
      <c r="N201" s="138"/>
      <c r="O201" s="138"/>
    </row>
    <row r="202" spans="2:15" s="48" customFormat="1" ht="14.25">
      <c r="B202" s="138"/>
      <c r="C202" s="138"/>
      <c r="D202" s="138"/>
      <c r="E202" s="138"/>
      <c r="F202" s="138"/>
      <c r="G202" s="138"/>
      <c r="H202" s="138"/>
      <c r="I202" s="138"/>
      <c r="J202" s="138"/>
      <c r="K202" s="138"/>
      <c r="L202" s="138"/>
      <c r="M202" s="138"/>
      <c r="N202" s="138"/>
      <c r="O202" s="138"/>
    </row>
    <row r="203" spans="2:15" s="48" customFormat="1" ht="14.25">
      <c r="B203" s="138"/>
      <c r="C203" s="138"/>
      <c r="D203" s="138"/>
      <c r="E203" s="138"/>
      <c r="F203" s="138"/>
      <c r="G203" s="138"/>
      <c r="H203" s="138"/>
      <c r="I203" s="138"/>
      <c r="J203" s="138"/>
      <c r="K203" s="138"/>
      <c r="L203" s="138"/>
      <c r="M203" s="138"/>
      <c r="N203" s="138"/>
      <c r="O203" s="138"/>
    </row>
    <row r="204" spans="2:15" s="48" customFormat="1" ht="14.25">
      <c r="B204" s="138"/>
      <c r="C204" s="138"/>
      <c r="D204" s="138"/>
      <c r="E204" s="138"/>
      <c r="F204" s="138"/>
      <c r="G204" s="138"/>
      <c r="H204" s="138"/>
      <c r="I204" s="138"/>
      <c r="J204" s="138"/>
      <c r="K204" s="138"/>
      <c r="L204" s="138"/>
      <c r="M204" s="138"/>
      <c r="N204" s="138"/>
      <c r="O204" s="138"/>
    </row>
    <row r="205" spans="2:15" s="48" customFormat="1" ht="14.25">
      <c r="B205" s="138"/>
      <c r="C205" s="138"/>
      <c r="D205" s="138"/>
      <c r="E205" s="138"/>
      <c r="F205" s="138"/>
      <c r="G205" s="138"/>
      <c r="H205" s="138"/>
      <c r="I205" s="138"/>
      <c r="J205" s="138"/>
      <c r="K205" s="138"/>
      <c r="L205" s="138"/>
      <c r="M205" s="138"/>
      <c r="N205" s="138"/>
      <c r="O205" s="138"/>
    </row>
    <row r="206" spans="2:15" s="48" customFormat="1" ht="14.25">
      <c r="B206" s="138"/>
      <c r="C206" s="138"/>
      <c r="D206" s="138"/>
      <c r="E206" s="138"/>
      <c r="F206" s="138"/>
      <c r="G206" s="138"/>
      <c r="H206" s="138"/>
      <c r="I206" s="138"/>
      <c r="J206" s="138"/>
      <c r="K206" s="138"/>
      <c r="L206" s="138"/>
      <c r="M206" s="138"/>
      <c r="N206" s="138"/>
      <c r="O206" s="138"/>
    </row>
    <row r="207" spans="2:15" s="48" customFormat="1" ht="14.25">
      <c r="B207" s="138"/>
      <c r="C207" s="138"/>
      <c r="D207" s="138"/>
      <c r="E207" s="138"/>
      <c r="F207" s="138"/>
      <c r="G207" s="138"/>
      <c r="H207" s="138"/>
      <c r="I207" s="138"/>
      <c r="J207" s="138"/>
      <c r="K207" s="138"/>
      <c r="L207" s="138"/>
      <c r="M207" s="138"/>
      <c r="N207" s="138"/>
      <c r="O207" s="138"/>
    </row>
    <row r="208" spans="2:15" s="48" customFormat="1" ht="14.25">
      <c r="B208" s="138"/>
      <c r="C208" s="138"/>
      <c r="D208" s="138"/>
      <c r="E208" s="138"/>
      <c r="F208" s="138"/>
      <c r="G208" s="138"/>
      <c r="H208" s="138"/>
      <c r="I208" s="138"/>
      <c r="J208" s="138"/>
      <c r="K208" s="138"/>
      <c r="L208" s="138"/>
      <c r="M208" s="138"/>
      <c r="N208" s="138"/>
      <c r="O208" s="138"/>
    </row>
    <row r="209" spans="2:15" s="48" customFormat="1" ht="14.25">
      <c r="B209" s="138"/>
      <c r="C209" s="138"/>
      <c r="D209" s="138"/>
      <c r="E209" s="138"/>
      <c r="F209" s="138"/>
      <c r="G209" s="138"/>
      <c r="H209" s="138"/>
      <c r="I209" s="138"/>
      <c r="J209" s="138"/>
      <c r="K209" s="138"/>
      <c r="L209" s="138"/>
      <c r="M209" s="138"/>
      <c r="N209" s="138"/>
      <c r="O209" s="138"/>
    </row>
    <row r="210" spans="2:15" s="48" customFormat="1" ht="14.25">
      <c r="B210" s="138"/>
      <c r="C210" s="138"/>
      <c r="D210" s="138"/>
      <c r="E210" s="138"/>
      <c r="F210" s="138"/>
      <c r="G210" s="138"/>
      <c r="H210" s="138"/>
      <c r="I210" s="138"/>
      <c r="J210" s="138"/>
      <c r="K210" s="138"/>
      <c r="L210" s="138"/>
      <c r="M210" s="138"/>
      <c r="N210" s="138"/>
      <c r="O210" s="138"/>
    </row>
    <row r="211" spans="2:15" s="48" customFormat="1" ht="14.25">
      <c r="B211" s="138"/>
      <c r="C211" s="138"/>
      <c r="D211" s="138"/>
      <c r="E211" s="138"/>
      <c r="F211" s="138"/>
      <c r="G211" s="138"/>
      <c r="H211" s="138"/>
      <c r="I211" s="138"/>
      <c r="J211" s="138"/>
      <c r="K211" s="138"/>
      <c r="L211" s="138"/>
      <c r="M211" s="138"/>
      <c r="N211" s="138"/>
      <c r="O211" s="138"/>
    </row>
    <row r="212" spans="2:15" s="48" customFormat="1" ht="14.25">
      <c r="B212" s="138"/>
      <c r="C212" s="138"/>
      <c r="D212" s="138"/>
      <c r="E212" s="138"/>
      <c r="F212" s="138"/>
      <c r="G212" s="138"/>
      <c r="H212" s="138"/>
      <c r="I212" s="138"/>
      <c r="J212" s="138"/>
      <c r="K212" s="138"/>
      <c r="L212" s="138"/>
      <c r="M212" s="138"/>
      <c r="N212" s="138"/>
      <c r="O212" s="138"/>
    </row>
    <row r="213" spans="2:15" s="48" customFormat="1" ht="14.25">
      <c r="B213" s="138"/>
      <c r="C213" s="138"/>
      <c r="D213" s="138"/>
      <c r="E213" s="138"/>
      <c r="F213" s="138"/>
      <c r="G213" s="138"/>
      <c r="H213" s="138"/>
      <c r="I213" s="138"/>
      <c r="J213" s="138"/>
      <c r="K213" s="138"/>
      <c r="L213" s="138"/>
      <c r="M213" s="138"/>
      <c r="N213" s="138"/>
      <c r="O213" s="138"/>
    </row>
    <row r="214" spans="2:15" s="48" customFormat="1" ht="14.25">
      <c r="B214" s="138"/>
      <c r="C214" s="138"/>
      <c r="D214" s="138"/>
      <c r="E214" s="138"/>
      <c r="F214" s="138"/>
      <c r="G214" s="138"/>
      <c r="H214" s="138"/>
      <c r="I214" s="138"/>
      <c r="J214" s="138"/>
      <c r="K214" s="138"/>
      <c r="L214" s="138"/>
      <c r="M214" s="138"/>
      <c r="N214" s="138"/>
      <c r="O214" s="138"/>
    </row>
    <row r="215" spans="2:15" s="48" customFormat="1" ht="14.25">
      <c r="B215" s="138"/>
      <c r="C215" s="138"/>
      <c r="D215" s="138"/>
      <c r="E215" s="138"/>
      <c r="F215" s="138"/>
      <c r="G215" s="138"/>
      <c r="H215" s="138"/>
      <c r="I215" s="138"/>
      <c r="J215" s="138"/>
      <c r="K215" s="138"/>
      <c r="L215" s="138"/>
      <c r="M215" s="138"/>
      <c r="N215" s="138"/>
      <c r="O215" s="138"/>
    </row>
    <row r="216" spans="2:15" s="48" customFormat="1" ht="14.25">
      <c r="B216" s="138"/>
      <c r="C216" s="138"/>
      <c r="D216" s="138"/>
      <c r="E216" s="138"/>
      <c r="F216" s="138"/>
      <c r="G216" s="138"/>
      <c r="H216" s="138"/>
      <c r="I216" s="138"/>
      <c r="J216" s="138"/>
      <c r="K216" s="138"/>
      <c r="L216" s="138"/>
      <c r="M216" s="138"/>
      <c r="N216" s="138"/>
      <c r="O216" s="138"/>
    </row>
    <row r="217" spans="2:15" s="48" customFormat="1" ht="14.25">
      <c r="B217" s="138"/>
      <c r="C217" s="138"/>
      <c r="D217" s="138"/>
      <c r="E217" s="138"/>
      <c r="F217" s="138"/>
      <c r="G217" s="138"/>
      <c r="H217" s="138"/>
      <c r="I217" s="138"/>
      <c r="J217" s="138"/>
      <c r="K217" s="138"/>
      <c r="L217" s="138"/>
      <c r="M217" s="138"/>
      <c r="N217" s="138"/>
      <c r="O217" s="138"/>
    </row>
    <row r="218" spans="2:15" s="48" customFormat="1" ht="14.25">
      <c r="B218" s="138"/>
      <c r="C218" s="138"/>
      <c r="D218" s="138"/>
      <c r="E218" s="138"/>
      <c r="F218" s="138"/>
      <c r="G218" s="138"/>
      <c r="H218" s="138"/>
      <c r="I218" s="138"/>
      <c r="J218" s="138"/>
      <c r="K218" s="138"/>
      <c r="L218" s="138"/>
      <c r="M218" s="138"/>
      <c r="N218" s="138"/>
      <c r="O218" s="138"/>
    </row>
    <row r="219" spans="2:15" s="48" customFormat="1" ht="14.25">
      <c r="B219" s="138"/>
      <c r="C219" s="138"/>
      <c r="D219" s="138"/>
      <c r="E219" s="138"/>
      <c r="F219" s="138"/>
      <c r="G219" s="138"/>
      <c r="H219" s="138"/>
      <c r="I219" s="138"/>
      <c r="J219" s="138"/>
      <c r="K219" s="138"/>
      <c r="L219" s="138"/>
      <c r="M219" s="138"/>
      <c r="N219" s="138"/>
      <c r="O219" s="138"/>
    </row>
    <row r="220" spans="2:15" s="48" customFormat="1" ht="14.25">
      <c r="B220" s="138"/>
      <c r="C220" s="138"/>
      <c r="D220" s="138"/>
      <c r="E220" s="138"/>
      <c r="F220" s="138"/>
      <c r="G220" s="138"/>
      <c r="H220" s="138"/>
      <c r="I220" s="138"/>
      <c r="J220" s="138"/>
      <c r="K220" s="138"/>
      <c r="L220" s="138"/>
      <c r="M220" s="138"/>
      <c r="N220" s="138"/>
      <c r="O220" s="138"/>
    </row>
    <row r="221" spans="2:15" s="48" customFormat="1" ht="14.25">
      <c r="B221" s="138"/>
      <c r="C221" s="138"/>
      <c r="D221" s="138"/>
      <c r="E221" s="138"/>
      <c r="F221" s="138"/>
      <c r="G221" s="138"/>
      <c r="H221" s="138"/>
      <c r="I221" s="138"/>
      <c r="J221" s="138"/>
      <c r="K221" s="138"/>
      <c r="L221" s="138"/>
      <c r="M221" s="138"/>
      <c r="N221" s="138"/>
      <c r="O221" s="138"/>
    </row>
    <row r="222" spans="2:15" s="48" customFormat="1" ht="14.25">
      <c r="B222" s="138"/>
      <c r="C222" s="138"/>
      <c r="D222" s="138"/>
      <c r="E222" s="138"/>
      <c r="F222" s="138"/>
      <c r="G222" s="138"/>
      <c r="H222" s="138"/>
      <c r="I222" s="138"/>
      <c r="J222" s="138"/>
      <c r="K222" s="138"/>
      <c r="L222" s="138"/>
      <c r="M222" s="138"/>
      <c r="N222" s="138"/>
      <c r="O222" s="138"/>
    </row>
    <row r="223" spans="2:15" s="48" customFormat="1" ht="14.25">
      <c r="B223" s="138"/>
      <c r="C223" s="138"/>
      <c r="D223" s="138"/>
      <c r="E223" s="138"/>
      <c r="F223" s="138"/>
      <c r="G223" s="138"/>
      <c r="H223" s="138"/>
      <c r="I223" s="138"/>
      <c r="J223" s="138"/>
      <c r="K223" s="138"/>
      <c r="L223" s="138"/>
      <c r="M223" s="138"/>
      <c r="N223" s="138"/>
      <c r="O223" s="138"/>
    </row>
    <row r="224" spans="2:15" s="48" customFormat="1" ht="14.25">
      <c r="B224" s="138"/>
      <c r="C224" s="138"/>
      <c r="D224" s="138"/>
      <c r="E224" s="138"/>
      <c r="F224" s="138"/>
      <c r="G224" s="138"/>
      <c r="H224" s="138"/>
      <c r="I224" s="138"/>
      <c r="J224" s="138"/>
      <c r="K224" s="138"/>
      <c r="L224" s="138"/>
      <c r="M224" s="138"/>
      <c r="N224" s="138"/>
      <c r="O224" s="138"/>
    </row>
    <row r="225" spans="2:15" s="48" customFormat="1" ht="14.25">
      <c r="B225" s="138"/>
      <c r="C225" s="138"/>
      <c r="D225" s="138"/>
      <c r="E225" s="138"/>
      <c r="F225" s="138"/>
      <c r="G225" s="138"/>
      <c r="H225" s="138"/>
      <c r="I225" s="138"/>
      <c r="J225" s="138"/>
      <c r="K225" s="138"/>
      <c r="L225" s="138"/>
      <c r="M225" s="138"/>
      <c r="N225" s="138"/>
      <c r="O225" s="138"/>
    </row>
    <row r="226" spans="2:15" s="48" customFormat="1" ht="14.25">
      <c r="B226" s="138"/>
      <c r="C226" s="138"/>
      <c r="D226" s="138"/>
      <c r="E226" s="138"/>
      <c r="F226" s="138"/>
      <c r="G226" s="138"/>
      <c r="H226" s="138"/>
      <c r="I226" s="138"/>
      <c r="J226" s="138"/>
      <c r="K226" s="138"/>
      <c r="L226" s="138"/>
      <c r="M226" s="138"/>
      <c r="N226" s="138"/>
      <c r="O226" s="138"/>
    </row>
    <row r="227" spans="2:15" s="48" customFormat="1" ht="14.25">
      <c r="B227" s="138"/>
      <c r="C227" s="138"/>
      <c r="D227" s="138"/>
      <c r="E227" s="138"/>
      <c r="F227" s="138"/>
      <c r="G227" s="138"/>
      <c r="H227" s="138"/>
      <c r="I227" s="138"/>
      <c r="J227" s="138"/>
      <c r="K227" s="138"/>
      <c r="L227" s="138"/>
      <c r="M227" s="138"/>
      <c r="N227" s="138"/>
      <c r="O227" s="138"/>
    </row>
    <row r="228" spans="2:15" s="48" customFormat="1" ht="14.25">
      <c r="B228" s="138"/>
      <c r="C228" s="138"/>
      <c r="D228" s="138"/>
      <c r="E228" s="138"/>
      <c r="F228" s="138"/>
      <c r="G228" s="138"/>
      <c r="H228" s="138"/>
      <c r="I228" s="138"/>
      <c r="J228" s="138"/>
      <c r="K228" s="138"/>
      <c r="L228" s="138"/>
      <c r="M228" s="138"/>
      <c r="N228" s="138"/>
      <c r="O228" s="138"/>
    </row>
    <row r="229" spans="2:15" s="48" customFormat="1" ht="14.25">
      <c r="B229" s="138"/>
      <c r="C229" s="138"/>
      <c r="D229" s="138"/>
      <c r="E229" s="138"/>
      <c r="F229" s="138"/>
      <c r="G229" s="138"/>
      <c r="H229" s="138"/>
      <c r="I229" s="138"/>
      <c r="J229" s="138"/>
      <c r="K229" s="138"/>
      <c r="L229" s="138"/>
      <c r="M229" s="138"/>
      <c r="N229" s="138"/>
      <c r="O229" s="138"/>
    </row>
    <row r="230" spans="2:15" s="48" customFormat="1" ht="14.25">
      <c r="B230" s="138"/>
      <c r="C230" s="138"/>
      <c r="D230" s="138"/>
      <c r="E230" s="138"/>
      <c r="F230" s="138"/>
      <c r="G230" s="138"/>
      <c r="H230" s="138"/>
      <c r="I230" s="138"/>
      <c r="J230" s="138"/>
      <c r="K230" s="138"/>
      <c r="L230" s="138"/>
      <c r="M230" s="138"/>
      <c r="N230" s="138"/>
      <c r="O230" s="138"/>
    </row>
    <row r="231" spans="2:15" s="48" customFormat="1" ht="14.25">
      <c r="B231" s="138"/>
      <c r="C231" s="138"/>
      <c r="D231" s="138"/>
      <c r="E231" s="138"/>
      <c r="F231" s="138"/>
      <c r="G231" s="138"/>
      <c r="H231" s="138"/>
      <c r="I231" s="138"/>
      <c r="J231" s="138"/>
      <c r="K231" s="138"/>
      <c r="L231" s="138"/>
      <c r="M231" s="138"/>
      <c r="N231" s="138"/>
      <c r="O231" s="138"/>
    </row>
    <row r="232" spans="2:15" s="48" customFormat="1" ht="14.25">
      <c r="B232" s="138"/>
      <c r="C232" s="138"/>
      <c r="D232" s="138"/>
      <c r="E232" s="138"/>
      <c r="F232" s="138"/>
      <c r="G232" s="138"/>
      <c r="H232" s="138"/>
      <c r="I232" s="138"/>
      <c r="J232" s="138"/>
      <c r="K232" s="138"/>
      <c r="L232" s="138"/>
      <c r="M232" s="138"/>
      <c r="N232" s="138"/>
      <c r="O232" s="138"/>
    </row>
    <row r="233" spans="2:15" s="48" customFormat="1" ht="14.25">
      <c r="B233" s="138"/>
      <c r="C233" s="138"/>
      <c r="D233" s="138"/>
      <c r="E233" s="138"/>
      <c r="F233" s="138"/>
      <c r="G233" s="138"/>
      <c r="H233" s="138"/>
      <c r="I233" s="138"/>
      <c r="J233" s="138"/>
      <c r="K233" s="138"/>
      <c r="L233" s="138"/>
      <c r="M233" s="138"/>
      <c r="N233" s="138"/>
      <c r="O233" s="138"/>
    </row>
    <row r="234" spans="2:15" s="48" customFormat="1" ht="14.25">
      <c r="B234" s="138"/>
      <c r="C234" s="138"/>
      <c r="D234" s="138"/>
      <c r="E234" s="138"/>
      <c r="F234" s="138"/>
      <c r="G234" s="138"/>
      <c r="H234" s="138"/>
      <c r="I234" s="138"/>
      <c r="J234" s="138"/>
      <c r="K234" s="138"/>
      <c r="L234" s="138"/>
      <c r="M234" s="138"/>
      <c r="N234" s="138"/>
      <c r="O234" s="138"/>
    </row>
    <row r="235" spans="2:15" s="48" customFormat="1" ht="14.25">
      <c r="B235" s="138"/>
      <c r="C235" s="138"/>
      <c r="D235" s="138"/>
      <c r="E235" s="138"/>
      <c r="F235" s="138"/>
      <c r="G235" s="138"/>
      <c r="H235" s="138"/>
      <c r="I235" s="138"/>
      <c r="J235" s="138"/>
      <c r="K235" s="138"/>
      <c r="L235" s="138"/>
      <c r="M235" s="138"/>
      <c r="N235" s="138"/>
      <c r="O235" s="138"/>
    </row>
    <row r="236" spans="2:15" s="48" customFormat="1" ht="14.25">
      <c r="B236" s="138"/>
      <c r="C236" s="138"/>
      <c r="D236" s="138"/>
      <c r="E236" s="138"/>
      <c r="F236" s="138"/>
      <c r="G236" s="138"/>
      <c r="H236" s="138"/>
      <c r="I236" s="138"/>
      <c r="J236" s="138"/>
      <c r="K236" s="138"/>
      <c r="L236" s="138"/>
      <c r="M236" s="138"/>
      <c r="N236" s="138"/>
      <c r="O236" s="138"/>
    </row>
    <row r="237" spans="2:15" s="48" customFormat="1" ht="14.25">
      <c r="B237" s="138"/>
      <c r="C237" s="138"/>
      <c r="D237" s="138"/>
      <c r="E237" s="138"/>
      <c r="F237" s="138"/>
      <c r="G237" s="138"/>
      <c r="H237" s="138"/>
      <c r="I237" s="138"/>
      <c r="J237" s="138"/>
      <c r="K237" s="138"/>
      <c r="L237" s="138"/>
      <c r="M237" s="138"/>
      <c r="N237" s="138"/>
      <c r="O237" s="138"/>
    </row>
    <row r="238" spans="2:15" s="48" customFormat="1" ht="14.25">
      <c r="B238" s="138"/>
      <c r="C238" s="138"/>
      <c r="D238" s="138"/>
      <c r="E238" s="138"/>
      <c r="F238" s="138"/>
      <c r="G238" s="138"/>
      <c r="H238" s="138"/>
      <c r="I238" s="138"/>
      <c r="J238" s="138"/>
      <c r="K238" s="138"/>
      <c r="L238" s="138"/>
      <c r="M238" s="138"/>
      <c r="N238" s="138"/>
      <c r="O238" s="138"/>
    </row>
    <row r="239" spans="2:15" s="48" customFormat="1" ht="14.25">
      <c r="B239" s="138"/>
      <c r="C239" s="138"/>
      <c r="D239" s="138"/>
      <c r="E239" s="138"/>
      <c r="F239" s="138"/>
      <c r="G239" s="138"/>
      <c r="H239" s="138"/>
      <c r="I239" s="138"/>
      <c r="J239" s="138"/>
      <c r="K239" s="138"/>
      <c r="L239" s="138"/>
      <c r="M239" s="138"/>
      <c r="N239" s="138"/>
      <c r="O239" s="138"/>
    </row>
    <row r="240" spans="2:15" s="48" customFormat="1" ht="14.25">
      <c r="B240" s="138"/>
      <c r="C240" s="138"/>
      <c r="D240" s="138"/>
      <c r="E240" s="138"/>
      <c r="F240" s="138"/>
      <c r="G240" s="138"/>
      <c r="H240" s="138"/>
      <c r="I240" s="138"/>
      <c r="J240" s="138"/>
      <c r="K240" s="138"/>
      <c r="L240" s="138"/>
      <c r="M240" s="138"/>
      <c r="N240" s="138"/>
      <c r="O240" s="138"/>
    </row>
    <row r="241" spans="2:15" s="48" customFormat="1" ht="14.25">
      <c r="B241" s="138"/>
      <c r="C241" s="138"/>
      <c r="D241" s="138"/>
      <c r="E241" s="138"/>
      <c r="F241" s="138"/>
      <c r="G241" s="138"/>
      <c r="H241" s="138"/>
      <c r="I241" s="138"/>
      <c r="J241" s="138"/>
      <c r="K241" s="138"/>
      <c r="L241" s="138"/>
      <c r="M241" s="138"/>
      <c r="N241" s="138"/>
      <c r="O241" s="138"/>
    </row>
    <row r="242" spans="2:15" s="48" customFormat="1" ht="14.25">
      <c r="B242" s="138"/>
      <c r="C242" s="138"/>
      <c r="D242" s="138"/>
      <c r="E242" s="138"/>
      <c r="F242" s="138"/>
      <c r="G242" s="138"/>
      <c r="H242" s="138"/>
      <c r="I242" s="138"/>
      <c r="J242" s="138"/>
      <c r="K242" s="138"/>
      <c r="L242" s="138"/>
      <c r="M242" s="138"/>
      <c r="N242" s="138"/>
      <c r="O242" s="138"/>
    </row>
    <row r="243" spans="2:15" s="48" customFormat="1" ht="14.25">
      <c r="B243" s="138"/>
      <c r="C243" s="138"/>
      <c r="D243" s="138"/>
      <c r="E243" s="138"/>
      <c r="F243" s="138"/>
      <c r="G243" s="138"/>
      <c r="H243" s="138"/>
      <c r="I243" s="138"/>
      <c r="J243" s="138"/>
      <c r="K243" s="138"/>
      <c r="L243" s="138"/>
      <c r="M243" s="138"/>
      <c r="N243" s="138"/>
      <c r="O243" s="138"/>
    </row>
    <row r="244" spans="2:15" s="48" customFormat="1" ht="14.25">
      <c r="B244" s="138"/>
      <c r="C244" s="138"/>
      <c r="D244" s="138"/>
      <c r="E244" s="138"/>
      <c r="F244" s="138"/>
      <c r="G244" s="138"/>
      <c r="H244" s="138"/>
      <c r="I244" s="138"/>
      <c r="J244" s="138"/>
      <c r="K244" s="138"/>
      <c r="L244" s="138"/>
      <c r="M244" s="138"/>
      <c r="N244" s="138"/>
      <c r="O244" s="138"/>
    </row>
    <row r="245" spans="2:15" s="48" customFormat="1" ht="14.25">
      <c r="B245" s="138"/>
      <c r="C245" s="138"/>
      <c r="D245" s="138"/>
      <c r="E245" s="138"/>
      <c r="F245" s="138"/>
      <c r="G245" s="138"/>
      <c r="H245" s="138"/>
      <c r="I245" s="138"/>
      <c r="J245" s="138"/>
      <c r="K245" s="138"/>
      <c r="L245" s="138"/>
      <c r="M245" s="138"/>
      <c r="N245" s="138"/>
      <c r="O245" s="138"/>
    </row>
    <row r="246" spans="2:15" s="48" customFormat="1" ht="14.25">
      <c r="B246" s="138"/>
      <c r="C246" s="138"/>
      <c r="D246" s="138"/>
      <c r="E246" s="138"/>
      <c r="F246" s="138"/>
      <c r="G246" s="138"/>
      <c r="H246" s="138"/>
      <c r="I246" s="138"/>
      <c r="J246" s="138"/>
      <c r="K246" s="138"/>
      <c r="L246" s="138"/>
      <c r="M246" s="138"/>
      <c r="N246" s="138"/>
      <c r="O246" s="138"/>
    </row>
    <row r="247" spans="2:15" s="48" customFormat="1" ht="14.25">
      <c r="B247" s="138"/>
      <c r="C247" s="138"/>
      <c r="D247" s="138"/>
      <c r="E247" s="138"/>
      <c r="F247" s="138"/>
      <c r="G247" s="138"/>
      <c r="H247" s="138"/>
      <c r="I247" s="138"/>
      <c r="J247" s="138"/>
      <c r="K247" s="138"/>
      <c r="L247" s="138"/>
      <c r="M247" s="138"/>
      <c r="N247" s="138"/>
      <c r="O247" s="138"/>
    </row>
    <row r="248" spans="2:15" s="48" customFormat="1" ht="14.25">
      <c r="B248" s="138"/>
      <c r="C248" s="138"/>
      <c r="D248" s="138"/>
      <c r="E248" s="138"/>
      <c r="F248" s="138"/>
      <c r="G248" s="138"/>
      <c r="H248" s="138"/>
      <c r="I248" s="138"/>
      <c r="J248" s="138"/>
      <c r="K248" s="138"/>
      <c r="L248" s="138"/>
      <c r="M248" s="138"/>
      <c r="N248" s="138"/>
      <c r="O248" s="138"/>
    </row>
  </sheetData>
  <sheetProtection/>
  <mergeCells count="16">
    <mergeCell ref="B30:R30"/>
    <mergeCell ref="B31:N31"/>
    <mergeCell ref="B6:S6"/>
    <mergeCell ref="B10:B11"/>
    <mergeCell ref="G10:H10"/>
    <mergeCell ref="I10:J10"/>
    <mergeCell ref="O10:S10"/>
    <mergeCell ref="E10:F10"/>
    <mergeCell ref="C10:D10"/>
    <mergeCell ref="B2:S2"/>
    <mergeCell ref="B3:S3"/>
    <mergeCell ref="B4:S4"/>
    <mergeCell ref="B8:S8"/>
    <mergeCell ref="B9:S9"/>
    <mergeCell ref="B5:S5"/>
    <mergeCell ref="B7:S7"/>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1:H381"/>
  <sheetViews>
    <sheetView zoomScalePageLayoutView="0" workbookViewId="0" topLeftCell="A49">
      <selection activeCell="K10" sqref="K10"/>
    </sheetView>
  </sheetViews>
  <sheetFormatPr defaultColWidth="11.421875" defaultRowHeight="15"/>
  <cols>
    <col min="1" max="1" width="11.421875" style="48" customWidth="1"/>
    <col min="2" max="2" width="59.00390625" style="353" customWidth="1"/>
    <col min="3" max="3" width="22.28125" style="353" customWidth="1"/>
    <col min="4" max="4" width="22.7109375" style="353" customWidth="1"/>
    <col min="5" max="5" width="21.7109375" style="353" customWidth="1"/>
    <col min="6" max="6" width="22.57421875" style="353" customWidth="1"/>
    <col min="7" max="7" width="22.140625" style="353" customWidth="1"/>
    <col min="8" max="8" width="19.57421875" style="322" customWidth="1"/>
    <col min="9" max="45" width="11.421875" style="48" customWidth="1"/>
    <col min="46" max="16384" width="11.421875" style="65" customWidth="1"/>
  </cols>
  <sheetData>
    <row r="1" spans="2:8" s="48" customFormat="1" ht="14.25">
      <c r="B1" s="322"/>
      <c r="C1" s="322"/>
      <c r="D1" s="322"/>
      <c r="E1" s="322"/>
      <c r="F1" s="322"/>
      <c r="G1" s="322"/>
      <c r="H1" s="322"/>
    </row>
    <row r="2" spans="2:8" s="48" customFormat="1" ht="26.25">
      <c r="B2" s="325" t="s">
        <v>186</v>
      </c>
      <c r="C2" s="325"/>
      <c r="D2" s="325"/>
      <c r="E2" s="325"/>
      <c r="F2" s="325"/>
      <c r="G2" s="325"/>
      <c r="H2" s="325"/>
    </row>
    <row r="3" spans="2:8" s="48" customFormat="1" ht="23.25">
      <c r="B3" s="323" t="s">
        <v>187</v>
      </c>
      <c r="C3" s="323"/>
      <c r="D3" s="323"/>
      <c r="E3" s="323"/>
      <c r="F3" s="323"/>
      <c r="G3" s="323"/>
      <c r="H3" s="323"/>
    </row>
    <row r="4" spans="2:8" s="48" customFormat="1" ht="20.25">
      <c r="B4" s="324" t="s">
        <v>188</v>
      </c>
      <c r="C4" s="324"/>
      <c r="D4" s="324"/>
      <c r="E4" s="324"/>
      <c r="F4" s="324"/>
      <c r="G4" s="324"/>
      <c r="H4" s="324"/>
    </row>
    <row r="5" spans="2:8" s="48" customFormat="1" ht="14.25">
      <c r="B5" s="322"/>
      <c r="C5" s="322"/>
      <c r="D5" s="322"/>
      <c r="E5" s="322"/>
      <c r="F5" s="322"/>
      <c r="G5" s="322"/>
      <c r="H5" s="322"/>
    </row>
    <row r="6" spans="2:8" ht="18">
      <c r="B6" s="363" t="s">
        <v>25</v>
      </c>
      <c r="C6" s="363"/>
      <c r="D6" s="363"/>
      <c r="E6" s="363"/>
      <c r="F6" s="363"/>
      <c r="G6" s="363"/>
      <c r="H6" s="363"/>
    </row>
    <row r="7" spans="2:8" ht="18">
      <c r="B7" s="364" t="s">
        <v>54</v>
      </c>
      <c r="C7" s="364"/>
      <c r="D7" s="364"/>
      <c r="E7" s="364"/>
      <c r="F7" s="364"/>
      <c r="G7" s="364"/>
      <c r="H7" s="364"/>
    </row>
    <row r="8" spans="2:8" ht="15">
      <c r="B8" s="365" t="str">
        <f>+ERF!B8</f>
        <v>Periodos 2018 - 2023</v>
      </c>
      <c r="C8" s="365"/>
      <c r="D8" s="365"/>
      <c r="E8" s="365"/>
      <c r="F8" s="365"/>
      <c r="G8" s="365"/>
      <c r="H8" s="365"/>
    </row>
    <row r="9" spans="2:8" ht="15.75" thickBot="1">
      <c r="B9" s="366" t="s">
        <v>28</v>
      </c>
      <c r="C9" s="366"/>
      <c r="D9" s="366"/>
      <c r="E9" s="366"/>
      <c r="F9" s="366"/>
      <c r="G9" s="366"/>
      <c r="H9" s="366"/>
    </row>
    <row r="10" spans="2:8" ht="15" thickBot="1">
      <c r="B10" s="198" t="s">
        <v>29</v>
      </c>
      <c r="C10" s="191" t="s">
        <v>162</v>
      </c>
      <c r="D10" s="191" t="s">
        <v>163</v>
      </c>
      <c r="E10" s="192" t="s">
        <v>164</v>
      </c>
      <c r="F10" s="191" t="s">
        <v>165</v>
      </c>
      <c r="G10" s="191" t="s">
        <v>166</v>
      </c>
      <c r="H10" s="191" t="s">
        <v>194</v>
      </c>
    </row>
    <row r="11" spans="2:8" ht="14.25">
      <c r="B11" s="326" t="s">
        <v>55</v>
      </c>
      <c r="C11" s="327"/>
      <c r="D11" s="327"/>
      <c r="E11" s="328"/>
      <c r="F11" s="327"/>
      <c r="G11" s="329"/>
      <c r="H11" s="329"/>
    </row>
    <row r="12" spans="2:8" ht="14.25">
      <c r="B12" s="193" t="s">
        <v>56</v>
      </c>
      <c r="C12" s="330">
        <v>558665790792</v>
      </c>
      <c r="D12" s="330">
        <v>617181449495</v>
      </c>
      <c r="E12" s="331">
        <v>557868559432</v>
      </c>
      <c r="F12" s="330">
        <v>784569848751</v>
      </c>
      <c r="G12" s="332">
        <v>878113173160</v>
      </c>
      <c r="H12" s="332">
        <v>979687937114</v>
      </c>
    </row>
    <row r="13" spans="2:8" ht="14.25">
      <c r="B13" s="193" t="s">
        <v>57</v>
      </c>
      <c r="C13" s="333">
        <v>2514075469</v>
      </c>
      <c r="D13" s="333">
        <v>2553209835</v>
      </c>
      <c r="E13" s="334">
        <v>2660680486</v>
      </c>
      <c r="F13" s="333">
        <v>3420252953</v>
      </c>
      <c r="G13" s="335">
        <v>4923117104</v>
      </c>
      <c r="H13" s="335">
        <v>4221008037</v>
      </c>
    </row>
    <row r="14" spans="2:8" ht="14.25">
      <c r="B14" s="193" t="s">
        <v>58</v>
      </c>
      <c r="C14" s="333">
        <v>25306659275</v>
      </c>
      <c r="D14" s="333">
        <v>23467886187</v>
      </c>
      <c r="E14" s="334">
        <v>20615189694</v>
      </c>
      <c r="F14" s="333">
        <v>24538692954</v>
      </c>
      <c r="G14" s="335">
        <v>26004795301</v>
      </c>
      <c r="H14" s="335">
        <v>30530604353</v>
      </c>
    </row>
    <row r="15" spans="2:8" ht="14.25">
      <c r="B15" s="193" t="s">
        <v>59</v>
      </c>
      <c r="C15" s="333">
        <v>2968133540</v>
      </c>
      <c r="D15" s="333">
        <v>1040860218</v>
      </c>
      <c r="E15" s="334">
        <v>29126998772</v>
      </c>
      <c r="F15" s="333">
        <v>12152979982</v>
      </c>
      <c r="G15" s="335">
        <v>13204888077</v>
      </c>
      <c r="H15" s="335">
        <v>20705568432</v>
      </c>
    </row>
    <row r="16" spans="2:8" ht="14.25">
      <c r="B16" s="193" t="s">
        <v>60</v>
      </c>
      <c r="C16" s="333">
        <v>3740477956</v>
      </c>
      <c r="D16" s="333">
        <v>3150000000</v>
      </c>
      <c r="E16" s="334">
        <v>12364916918</v>
      </c>
      <c r="F16" s="333">
        <v>2600096550</v>
      </c>
      <c r="G16" s="335">
        <v>12117623665</v>
      </c>
      <c r="H16" s="335">
        <v>10433608284</v>
      </c>
    </row>
    <row r="17" spans="2:8" ht="14.25">
      <c r="B17" s="193" t="s">
        <v>61</v>
      </c>
      <c r="C17" s="333">
        <v>2365072956</v>
      </c>
      <c r="D17" s="333">
        <v>5294798428</v>
      </c>
      <c r="E17" s="334">
        <v>6534471210</v>
      </c>
      <c r="F17" s="333">
        <v>3846862132</v>
      </c>
      <c r="G17" s="335">
        <v>11143568937</v>
      </c>
      <c r="H17" s="335">
        <v>2677175987</v>
      </c>
    </row>
    <row r="18" spans="2:8" ht="14.25">
      <c r="B18" s="193" t="s">
        <v>62</v>
      </c>
      <c r="C18" s="333">
        <v>2754449999</v>
      </c>
      <c r="D18" s="333">
        <v>9571334087</v>
      </c>
      <c r="E18" s="334">
        <v>12862942546</v>
      </c>
      <c r="F18" s="333">
        <v>9847486386</v>
      </c>
      <c r="G18" s="335">
        <v>3260119672</v>
      </c>
      <c r="H18" s="335">
        <v>22806291227</v>
      </c>
    </row>
    <row r="19" spans="2:8" ht="14.25">
      <c r="B19" s="193" t="s">
        <v>63</v>
      </c>
      <c r="C19" s="333">
        <v>8969431794</v>
      </c>
      <c r="D19" s="333">
        <v>9867352789</v>
      </c>
      <c r="E19" s="334">
        <v>10832161813</v>
      </c>
      <c r="F19" s="333">
        <v>10943443763</v>
      </c>
      <c r="G19" s="335">
        <v>16383734406</v>
      </c>
      <c r="H19" s="335">
        <v>21263074059</v>
      </c>
    </row>
    <row r="20" spans="2:8" ht="14.25">
      <c r="B20" s="193" t="s">
        <v>64</v>
      </c>
      <c r="C20" s="333">
        <v>-168428086828</v>
      </c>
      <c r="D20" s="333">
        <v>-182062008113</v>
      </c>
      <c r="E20" s="334">
        <v>-192738951710</v>
      </c>
      <c r="F20" s="333">
        <v>-211553161064</v>
      </c>
      <c r="G20" s="335">
        <v>-247422376853</v>
      </c>
      <c r="H20" s="335">
        <v>-272520113803</v>
      </c>
    </row>
    <row r="21" spans="2:8" ht="14.25">
      <c r="B21" s="193" t="s">
        <v>65</v>
      </c>
      <c r="C21" s="333">
        <v>-20396714969</v>
      </c>
      <c r="D21" s="333">
        <v>-21838568552</v>
      </c>
      <c r="E21" s="334">
        <v>-23315563296</v>
      </c>
      <c r="F21" s="333">
        <v>-24795385059</v>
      </c>
      <c r="G21" s="335">
        <v>-30368557275</v>
      </c>
      <c r="H21" s="335">
        <v>-32188497787</v>
      </c>
    </row>
    <row r="22" spans="2:8" ht="14.25">
      <c r="B22" s="193" t="s">
        <v>66</v>
      </c>
      <c r="C22" s="333">
        <v>-205940026349</v>
      </c>
      <c r="D22" s="333">
        <v>-213833272473</v>
      </c>
      <c r="E22" s="334">
        <v>-383637661482</v>
      </c>
      <c r="F22" s="333">
        <v>-360805566661</v>
      </c>
      <c r="G22" s="335">
        <v>-452550162261</v>
      </c>
      <c r="H22" s="335">
        <v>-450870748523</v>
      </c>
    </row>
    <row r="23" spans="2:8" ht="14.25">
      <c r="B23" s="193" t="s">
        <v>67</v>
      </c>
      <c r="C23" s="333">
        <v>-35909962483</v>
      </c>
      <c r="D23" s="333">
        <v>-40749672611</v>
      </c>
      <c r="E23" s="334">
        <v>-44128936464</v>
      </c>
      <c r="F23" s="333">
        <v>-47256494325</v>
      </c>
      <c r="G23" s="335">
        <v>-57202082737</v>
      </c>
      <c r="H23" s="335">
        <v>-67545179127</v>
      </c>
    </row>
    <row r="24" spans="2:8" ht="14.25">
      <c r="B24" s="193" t="s">
        <v>68</v>
      </c>
      <c r="C24" s="333">
        <v>-73446616028</v>
      </c>
      <c r="D24" s="333">
        <v>-86076112647</v>
      </c>
      <c r="E24" s="334">
        <v>-100166563487</v>
      </c>
      <c r="F24" s="333">
        <v>-111836839089</v>
      </c>
      <c r="G24" s="335">
        <v>-113979705816</v>
      </c>
      <c r="H24" s="335">
        <v>-128631264591</v>
      </c>
    </row>
    <row r="25" spans="2:8" ht="14.25">
      <c r="B25" s="193" t="s">
        <v>69</v>
      </c>
      <c r="C25" s="333">
        <v>-122377737153</v>
      </c>
      <c r="D25" s="333">
        <v>-134392643482</v>
      </c>
      <c r="E25" s="334">
        <v>-163849047794</v>
      </c>
      <c r="F25" s="333">
        <v>-156086178480</v>
      </c>
      <c r="G25" s="335">
        <v>-183965453197</v>
      </c>
      <c r="H25" s="335">
        <v>-212910849219</v>
      </c>
    </row>
    <row r="26" spans="2:8" ht="14.25">
      <c r="B26" s="193" t="s">
        <v>70</v>
      </c>
      <c r="C26" s="333">
        <v>-1461956664</v>
      </c>
      <c r="D26" s="333">
        <v>-8188078822</v>
      </c>
      <c r="E26" s="334">
        <v>-7744947964</v>
      </c>
      <c r="F26" s="333">
        <v>-5465664694</v>
      </c>
      <c r="G26" s="335">
        <v>-13338682751</v>
      </c>
      <c r="H26" s="335">
        <v>-22976590471</v>
      </c>
    </row>
    <row r="27" spans="2:8" ht="14.25">
      <c r="B27" s="193" t="s">
        <v>71</v>
      </c>
      <c r="C27" s="333">
        <v>-2536408072</v>
      </c>
      <c r="D27" s="333">
        <v>-2239365764</v>
      </c>
      <c r="E27" s="334">
        <v>-3074505366</v>
      </c>
      <c r="F27" s="333">
        <v>-6258139229</v>
      </c>
      <c r="G27" s="335">
        <v>-5778465549</v>
      </c>
      <c r="H27" s="335">
        <v>-5351097611</v>
      </c>
    </row>
    <row r="28" spans="2:8" ht="16.5" customHeight="1" thickBot="1">
      <c r="B28" s="194" t="s">
        <v>72</v>
      </c>
      <c r="C28" s="336">
        <f aca="true" t="shared" si="0" ref="C28:H28">SUM(C12:C27)</f>
        <v>-23213416765</v>
      </c>
      <c r="D28" s="336">
        <f t="shared" si="0"/>
        <v>-17252831425</v>
      </c>
      <c r="E28" s="337">
        <f t="shared" si="0"/>
        <v>-265790256692</v>
      </c>
      <c r="F28" s="336">
        <f t="shared" si="0"/>
        <v>-72137765130</v>
      </c>
      <c r="G28" s="338">
        <f t="shared" si="0"/>
        <v>-139454466117</v>
      </c>
      <c r="H28" s="338">
        <f t="shared" si="0"/>
        <v>-100669073639</v>
      </c>
    </row>
    <row r="29" spans="2:8" ht="14.25">
      <c r="B29" s="326" t="s">
        <v>73</v>
      </c>
      <c r="C29" s="339"/>
      <c r="D29" s="339"/>
      <c r="E29" s="340"/>
      <c r="F29" s="339"/>
      <c r="G29" s="341"/>
      <c r="H29" s="341"/>
    </row>
    <row r="30" spans="2:8" ht="14.25">
      <c r="B30" s="81" t="s">
        <v>176</v>
      </c>
      <c r="C30" s="342">
        <v>0</v>
      </c>
      <c r="D30" s="342">
        <v>0</v>
      </c>
      <c r="E30" s="334">
        <v>0</v>
      </c>
      <c r="F30" s="342">
        <v>0</v>
      </c>
      <c r="G30" s="343">
        <v>352950772</v>
      </c>
      <c r="H30" s="343">
        <v>238721319</v>
      </c>
    </row>
    <row r="31" spans="2:8" ht="14.25">
      <c r="B31" s="81" t="s">
        <v>175</v>
      </c>
      <c r="C31" s="342">
        <v>0</v>
      </c>
      <c r="D31" s="342">
        <v>0</v>
      </c>
      <c r="E31" s="334">
        <v>0</v>
      </c>
      <c r="F31" s="342">
        <v>0</v>
      </c>
      <c r="G31" s="343">
        <v>35096800</v>
      </c>
      <c r="H31" s="343">
        <v>51516000</v>
      </c>
    </row>
    <row r="32" spans="2:8" ht="14.25" customHeight="1">
      <c r="B32" s="81" t="s">
        <v>167</v>
      </c>
      <c r="C32" s="342">
        <v>168750007</v>
      </c>
      <c r="D32" s="342">
        <v>278675218</v>
      </c>
      <c r="E32" s="334">
        <v>280114786</v>
      </c>
      <c r="F32" s="342">
        <v>426152735</v>
      </c>
      <c r="G32" s="343">
        <v>389021378</v>
      </c>
      <c r="H32" s="343">
        <v>10575861206</v>
      </c>
    </row>
    <row r="33" spans="2:8" ht="15" customHeight="1">
      <c r="B33" s="81" t="s">
        <v>94</v>
      </c>
      <c r="C33" s="342">
        <v>0</v>
      </c>
      <c r="D33" s="342">
        <v>0</v>
      </c>
      <c r="E33" s="334">
        <v>0</v>
      </c>
      <c r="F33" s="342">
        <v>1354252552</v>
      </c>
      <c r="G33" s="343">
        <v>1116864000</v>
      </c>
      <c r="H33" s="343">
        <v>1142390300</v>
      </c>
    </row>
    <row r="34" spans="2:8" ht="12" customHeight="1">
      <c r="B34" s="81" t="s">
        <v>74</v>
      </c>
      <c r="C34" s="342">
        <v>-54694844698</v>
      </c>
      <c r="D34" s="342">
        <v>-61864477771</v>
      </c>
      <c r="E34" s="334">
        <v>-64341157349</v>
      </c>
      <c r="F34" s="342">
        <v>-53179174583</v>
      </c>
      <c r="G34" s="343">
        <v>-85174614738</v>
      </c>
      <c r="H34" s="343">
        <v>-111031879436</v>
      </c>
    </row>
    <row r="35" spans="2:8" ht="15.75" customHeight="1">
      <c r="B35" s="81" t="s">
        <v>75</v>
      </c>
      <c r="C35" s="342">
        <v>-1250995191</v>
      </c>
      <c r="D35" s="342">
        <v>-1173495000</v>
      </c>
      <c r="E35" s="334">
        <v>-1192856466</v>
      </c>
      <c r="F35" s="342">
        <v>-5516643</v>
      </c>
      <c r="G35" s="343">
        <v>-222875830</v>
      </c>
      <c r="H35" s="343">
        <v>-695545437</v>
      </c>
    </row>
    <row r="36" spans="2:8" ht="23.25" customHeight="1">
      <c r="B36" s="81" t="s">
        <v>76</v>
      </c>
      <c r="C36" s="342">
        <v>-4252620540</v>
      </c>
      <c r="D36" s="342">
        <v>-3357967506</v>
      </c>
      <c r="E36" s="334">
        <v>-10246926422</v>
      </c>
      <c r="F36" s="342">
        <v>-14319409533</v>
      </c>
      <c r="G36" s="343">
        <v>-5674213875</v>
      </c>
      <c r="H36" s="343">
        <v>-6008598572</v>
      </c>
    </row>
    <row r="37" spans="2:8" ht="18" customHeight="1">
      <c r="B37" s="81" t="s">
        <v>168</v>
      </c>
      <c r="C37" s="342">
        <v>0</v>
      </c>
      <c r="D37" s="342">
        <v>0</v>
      </c>
      <c r="E37" s="334">
        <v>0</v>
      </c>
      <c r="F37" s="342">
        <v>-730785212</v>
      </c>
      <c r="G37" s="343">
        <v>0</v>
      </c>
      <c r="H37" s="343">
        <v>0</v>
      </c>
    </row>
    <row r="38" spans="2:8" ht="18" customHeight="1" thickBot="1">
      <c r="B38" s="194" t="s">
        <v>77</v>
      </c>
      <c r="C38" s="336">
        <f aca="true" t="shared" si="1" ref="C38:H38">SUM(C30:C37)</f>
        <v>-60029710422</v>
      </c>
      <c r="D38" s="336">
        <f t="shared" si="1"/>
        <v>-66117265059</v>
      </c>
      <c r="E38" s="336">
        <f t="shared" si="1"/>
        <v>-75500825451</v>
      </c>
      <c r="F38" s="336">
        <f t="shared" si="1"/>
        <v>-66454480684</v>
      </c>
      <c r="G38" s="336">
        <f t="shared" si="1"/>
        <v>-89177771493</v>
      </c>
      <c r="H38" s="336">
        <f>SUM(H30:H37)</f>
        <v>-105727534620</v>
      </c>
    </row>
    <row r="39" spans="2:8" ht="14.25">
      <c r="B39" s="326" t="s">
        <v>78</v>
      </c>
      <c r="C39" s="339"/>
      <c r="D39" s="339"/>
      <c r="E39" s="340"/>
      <c r="F39" s="339"/>
      <c r="G39" s="341"/>
      <c r="H39" s="341"/>
    </row>
    <row r="40" spans="2:8" ht="16.5" customHeight="1">
      <c r="B40" s="81" t="s">
        <v>79</v>
      </c>
      <c r="C40" s="342">
        <v>180357320313</v>
      </c>
      <c r="D40" s="342">
        <v>212579596118</v>
      </c>
      <c r="E40" s="334">
        <v>470465267006</v>
      </c>
      <c r="F40" s="342">
        <v>172896728658</v>
      </c>
      <c r="G40" s="342">
        <v>229455571197</v>
      </c>
      <c r="H40" s="342">
        <v>199201072164</v>
      </c>
    </row>
    <row r="41" spans="2:8" ht="12.75" customHeight="1">
      <c r="B41" s="81" t="s">
        <v>80</v>
      </c>
      <c r="C41" s="342">
        <v>38907164611</v>
      </c>
      <c r="D41" s="342">
        <v>35757209018</v>
      </c>
      <c r="E41" s="334">
        <v>136447909499</v>
      </c>
      <c r="F41" s="342">
        <v>28663323434</v>
      </c>
      <c r="G41" s="342">
        <v>48164695663</v>
      </c>
      <c r="H41" s="342">
        <v>98477469996</v>
      </c>
    </row>
    <row r="42" spans="2:8" ht="14.25">
      <c r="B42" s="81" t="s">
        <v>63</v>
      </c>
      <c r="C42" s="342">
        <v>65375351626</v>
      </c>
      <c r="D42" s="342">
        <v>59880235683</v>
      </c>
      <c r="E42" s="334">
        <v>89900892446</v>
      </c>
      <c r="F42" s="342">
        <v>80706832984</v>
      </c>
      <c r="G42" s="342">
        <v>118569826613</v>
      </c>
      <c r="H42" s="342">
        <v>104883090770</v>
      </c>
    </row>
    <row r="43" spans="2:8" ht="24" customHeight="1">
      <c r="B43" s="81" t="s">
        <v>81</v>
      </c>
      <c r="C43" s="342">
        <v>-18602025312</v>
      </c>
      <c r="D43" s="342">
        <v>-41275650000</v>
      </c>
      <c r="E43" s="334">
        <v>-38044600000</v>
      </c>
      <c r="F43" s="342">
        <v>-17425852875</v>
      </c>
      <c r="G43" s="342">
        <v>-14714851335</v>
      </c>
      <c r="H43" s="342">
        <v>-43339442271</v>
      </c>
    </row>
    <row r="44" spans="2:8" ht="27.75" customHeight="1">
      <c r="B44" s="81" t="s">
        <v>82</v>
      </c>
      <c r="C44" s="342">
        <v>-108687857900</v>
      </c>
      <c r="D44" s="342">
        <v>-103870720786</v>
      </c>
      <c r="E44" s="334">
        <v>-135412071795</v>
      </c>
      <c r="F44" s="342">
        <v>-65511480218</v>
      </c>
      <c r="G44" s="342">
        <v>-55829778938</v>
      </c>
      <c r="H44" s="342">
        <v>-59916595981</v>
      </c>
    </row>
    <row r="45" spans="2:8" ht="14.25">
      <c r="B45" s="81" t="s">
        <v>71</v>
      </c>
      <c r="C45" s="342">
        <v>-52546290860</v>
      </c>
      <c r="D45" s="342">
        <v>-64827396197</v>
      </c>
      <c r="E45" s="334">
        <v>-63969514835</v>
      </c>
      <c r="F45" s="342">
        <v>-86838704477</v>
      </c>
      <c r="G45" s="342">
        <v>-74651403977</v>
      </c>
      <c r="H45" s="342">
        <v>-117114170139</v>
      </c>
    </row>
    <row r="46" spans="2:8" ht="18.75" customHeight="1">
      <c r="B46" s="194" t="s">
        <v>83</v>
      </c>
      <c r="C46" s="344">
        <f aca="true" t="shared" si="2" ref="C46:H46">SUM(C40:C45)</f>
        <v>104803662478</v>
      </c>
      <c r="D46" s="344">
        <f t="shared" si="2"/>
        <v>98243273836</v>
      </c>
      <c r="E46" s="345">
        <f t="shared" si="2"/>
        <v>459387882321</v>
      </c>
      <c r="F46" s="344">
        <f t="shared" si="2"/>
        <v>112490847506</v>
      </c>
      <c r="G46" s="346">
        <f t="shared" si="2"/>
        <v>250994059223</v>
      </c>
      <c r="H46" s="346">
        <f t="shared" si="2"/>
        <v>182191424539</v>
      </c>
    </row>
    <row r="47" spans="2:8" ht="16.5" customHeight="1">
      <c r="B47" s="81" t="s">
        <v>84</v>
      </c>
      <c r="C47" s="347">
        <f aca="true" t="shared" si="3" ref="C47:H47">+C28+C38+C46</f>
        <v>21560535291</v>
      </c>
      <c r="D47" s="347">
        <f t="shared" si="3"/>
        <v>14873177352</v>
      </c>
      <c r="E47" s="347">
        <f t="shared" si="3"/>
        <v>118096800178</v>
      </c>
      <c r="F47" s="347">
        <f t="shared" si="3"/>
        <v>-26101398308</v>
      </c>
      <c r="G47" s="343">
        <f t="shared" si="3"/>
        <v>22361821613</v>
      </c>
      <c r="H47" s="343">
        <f>+H28+H38+H46+3</f>
        <v>-24205183717</v>
      </c>
    </row>
    <row r="48" spans="2:8" ht="18" customHeight="1" thickBot="1">
      <c r="B48" s="81" t="s">
        <v>85</v>
      </c>
      <c r="C48" s="348">
        <v>18544164091</v>
      </c>
      <c r="D48" s="348">
        <f>+'[1]ESF'!C14</f>
        <v>40104699382</v>
      </c>
      <c r="E48" s="334">
        <f>+'[1]ESF'!E14</f>
        <v>54977876734</v>
      </c>
      <c r="F48" s="348">
        <f>+'[1]ESF'!G14</f>
        <v>173074676912</v>
      </c>
      <c r="G48" s="349">
        <f>+'[1]ESF'!I14</f>
        <v>146973278604</v>
      </c>
      <c r="H48" s="349">
        <f>+ESF!K14</f>
        <v>169335100215</v>
      </c>
    </row>
    <row r="49" spans="2:8" ht="14.25">
      <c r="B49" s="326" t="s">
        <v>86</v>
      </c>
      <c r="C49" s="350">
        <f aca="true" t="shared" si="4" ref="C49:H49">C47+C48</f>
        <v>40104699382</v>
      </c>
      <c r="D49" s="350">
        <f t="shared" si="4"/>
        <v>54977876734</v>
      </c>
      <c r="E49" s="351">
        <f t="shared" si="4"/>
        <v>173074676912</v>
      </c>
      <c r="F49" s="350">
        <f t="shared" si="4"/>
        <v>146973278604</v>
      </c>
      <c r="G49" s="350">
        <f t="shared" si="4"/>
        <v>169335100217</v>
      </c>
      <c r="H49" s="350">
        <f t="shared" si="4"/>
        <v>145129916498</v>
      </c>
    </row>
    <row r="50" spans="2:8" s="48" customFormat="1" ht="14.25">
      <c r="B50" s="352" t="s">
        <v>33</v>
      </c>
      <c r="C50" s="352"/>
      <c r="D50" s="352"/>
      <c r="E50" s="352"/>
      <c r="F50" s="352"/>
      <c r="G50" s="352"/>
      <c r="H50" s="322"/>
    </row>
    <row r="51" spans="2:8" s="48" customFormat="1" ht="14.25">
      <c r="B51" s="352" t="s">
        <v>185</v>
      </c>
      <c r="C51" s="322"/>
      <c r="D51" s="322"/>
      <c r="E51" s="322"/>
      <c r="F51" s="322"/>
      <c r="G51" s="322"/>
      <c r="H51" s="322"/>
    </row>
    <row r="52" spans="2:8" s="48" customFormat="1" ht="14.25">
      <c r="B52" s="322"/>
      <c r="C52" s="322"/>
      <c r="D52" s="322"/>
      <c r="E52" s="322"/>
      <c r="F52" s="322"/>
      <c r="G52" s="322"/>
      <c r="H52" s="322"/>
    </row>
    <row r="53" spans="2:8" s="48" customFormat="1" ht="14.25">
      <c r="B53" s="322"/>
      <c r="C53" s="322"/>
      <c r="D53" s="322"/>
      <c r="E53" s="322"/>
      <c r="F53" s="322"/>
      <c r="G53" s="322"/>
      <c r="H53" s="322"/>
    </row>
    <row r="54" spans="2:8" s="48" customFormat="1" ht="14.25">
      <c r="B54" s="322"/>
      <c r="C54" s="322"/>
      <c r="D54" s="322"/>
      <c r="E54" s="322"/>
      <c r="F54" s="322"/>
      <c r="G54" s="322"/>
      <c r="H54" s="322"/>
    </row>
    <row r="55" spans="2:8" s="48" customFormat="1" ht="14.25">
      <c r="B55" s="322"/>
      <c r="C55" s="322"/>
      <c r="D55" s="322"/>
      <c r="E55" s="322"/>
      <c r="F55" s="322"/>
      <c r="G55" s="322"/>
      <c r="H55" s="322"/>
    </row>
    <row r="56" spans="2:8" s="48" customFormat="1" ht="14.25">
      <c r="B56" s="322"/>
      <c r="C56" s="322"/>
      <c r="D56" s="322"/>
      <c r="E56" s="322"/>
      <c r="F56" s="322"/>
      <c r="G56" s="322"/>
      <c r="H56" s="322"/>
    </row>
    <row r="57" spans="2:8" s="48" customFormat="1" ht="14.25">
      <c r="B57" s="322"/>
      <c r="C57" s="322"/>
      <c r="D57" s="322"/>
      <c r="E57" s="322"/>
      <c r="F57" s="322"/>
      <c r="G57" s="322"/>
      <c r="H57" s="322"/>
    </row>
    <row r="58" spans="2:8" s="48" customFormat="1" ht="14.25">
      <c r="B58" s="322"/>
      <c r="C58" s="322"/>
      <c r="D58" s="322"/>
      <c r="E58" s="322"/>
      <c r="F58" s="322"/>
      <c r="G58" s="322"/>
      <c r="H58" s="322"/>
    </row>
    <row r="59" spans="2:8" s="48" customFormat="1" ht="14.25">
      <c r="B59" s="322"/>
      <c r="C59" s="322"/>
      <c r="D59" s="322"/>
      <c r="E59" s="322"/>
      <c r="F59" s="322"/>
      <c r="G59" s="322"/>
      <c r="H59" s="322"/>
    </row>
    <row r="60" spans="2:8" s="48" customFormat="1" ht="14.25">
      <c r="B60" s="322"/>
      <c r="C60" s="322"/>
      <c r="D60" s="322"/>
      <c r="E60" s="322"/>
      <c r="F60" s="322"/>
      <c r="G60" s="322"/>
      <c r="H60" s="322"/>
    </row>
    <row r="61" spans="2:8" s="48" customFormat="1" ht="14.25">
      <c r="B61" s="322"/>
      <c r="C61" s="322"/>
      <c r="D61" s="322"/>
      <c r="E61" s="322"/>
      <c r="F61" s="322"/>
      <c r="G61" s="322"/>
      <c r="H61" s="322"/>
    </row>
    <row r="62" spans="2:8" s="48" customFormat="1" ht="14.25">
      <c r="B62" s="322"/>
      <c r="C62" s="322"/>
      <c r="D62" s="322"/>
      <c r="E62" s="322"/>
      <c r="F62" s="322"/>
      <c r="G62" s="322"/>
      <c r="H62" s="322"/>
    </row>
    <row r="63" spans="2:8" s="48" customFormat="1" ht="14.25">
      <c r="B63" s="322"/>
      <c r="C63" s="322"/>
      <c r="D63" s="322"/>
      <c r="E63" s="322"/>
      <c r="F63" s="322"/>
      <c r="G63" s="322"/>
      <c r="H63" s="322"/>
    </row>
    <row r="64" spans="2:8" s="48" customFormat="1" ht="14.25">
      <c r="B64" s="322"/>
      <c r="C64" s="322"/>
      <c r="D64" s="322"/>
      <c r="E64" s="322"/>
      <c r="F64" s="322"/>
      <c r="G64" s="322"/>
      <c r="H64" s="322"/>
    </row>
    <row r="65" spans="2:8" s="48" customFormat="1" ht="14.25">
      <c r="B65" s="322"/>
      <c r="C65" s="322"/>
      <c r="D65" s="322"/>
      <c r="E65" s="322"/>
      <c r="F65" s="322"/>
      <c r="G65" s="322"/>
      <c r="H65" s="322"/>
    </row>
    <row r="66" spans="2:8" s="48" customFormat="1" ht="14.25">
      <c r="B66" s="322"/>
      <c r="C66" s="322"/>
      <c r="D66" s="322"/>
      <c r="E66" s="322"/>
      <c r="F66" s="322"/>
      <c r="G66" s="322"/>
      <c r="H66" s="322"/>
    </row>
    <row r="67" spans="2:8" s="48" customFormat="1" ht="14.25">
      <c r="B67" s="322"/>
      <c r="C67" s="322"/>
      <c r="D67" s="322"/>
      <c r="E67" s="322"/>
      <c r="F67" s="322"/>
      <c r="G67" s="322"/>
      <c r="H67" s="322"/>
    </row>
    <row r="68" spans="2:8" s="48" customFormat="1" ht="14.25">
      <c r="B68" s="322"/>
      <c r="C68" s="322"/>
      <c r="D68" s="322"/>
      <c r="E68" s="322"/>
      <c r="F68" s="322"/>
      <c r="G68" s="322"/>
      <c r="H68" s="322"/>
    </row>
    <row r="69" spans="2:8" s="48" customFormat="1" ht="14.25">
      <c r="B69" s="322"/>
      <c r="C69" s="322"/>
      <c r="D69" s="322"/>
      <c r="E69" s="322"/>
      <c r="F69" s="322"/>
      <c r="G69" s="322"/>
      <c r="H69" s="322"/>
    </row>
    <row r="70" spans="2:8" s="48" customFormat="1" ht="14.25">
      <c r="B70" s="322"/>
      <c r="C70" s="322"/>
      <c r="D70" s="322"/>
      <c r="E70" s="322"/>
      <c r="F70" s="322"/>
      <c r="G70" s="322"/>
      <c r="H70" s="322"/>
    </row>
    <row r="71" spans="2:8" s="48" customFormat="1" ht="14.25">
      <c r="B71" s="322"/>
      <c r="C71" s="322"/>
      <c r="D71" s="322"/>
      <c r="E71" s="322"/>
      <c r="F71" s="322"/>
      <c r="G71" s="322"/>
      <c r="H71" s="322"/>
    </row>
    <row r="72" spans="2:8" s="48" customFormat="1" ht="14.25">
      <c r="B72" s="322"/>
      <c r="C72" s="322"/>
      <c r="D72" s="322"/>
      <c r="E72" s="322"/>
      <c r="F72" s="322"/>
      <c r="G72" s="322"/>
      <c r="H72" s="322"/>
    </row>
    <row r="73" spans="2:8" s="48" customFormat="1" ht="14.25">
      <c r="B73" s="322"/>
      <c r="C73" s="322"/>
      <c r="D73" s="322"/>
      <c r="E73" s="322"/>
      <c r="F73" s="322"/>
      <c r="G73" s="322"/>
      <c r="H73" s="322"/>
    </row>
    <row r="74" spans="2:8" s="48" customFormat="1" ht="14.25">
      <c r="B74" s="322"/>
      <c r="C74" s="322"/>
      <c r="D74" s="322"/>
      <c r="E74" s="322"/>
      <c r="F74" s="322"/>
      <c r="G74" s="322"/>
      <c r="H74" s="322"/>
    </row>
    <row r="75" spans="2:8" s="48" customFormat="1" ht="14.25">
      <c r="B75" s="322"/>
      <c r="C75" s="322"/>
      <c r="D75" s="322"/>
      <c r="E75" s="322"/>
      <c r="F75" s="322"/>
      <c r="G75" s="322"/>
      <c r="H75" s="322"/>
    </row>
    <row r="76" spans="2:8" s="48" customFormat="1" ht="14.25">
      <c r="B76" s="322"/>
      <c r="C76" s="322"/>
      <c r="D76" s="322"/>
      <c r="E76" s="322"/>
      <c r="F76" s="322"/>
      <c r="G76" s="322"/>
      <c r="H76" s="322"/>
    </row>
    <row r="77" spans="2:8" s="48" customFormat="1" ht="14.25">
      <c r="B77" s="322"/>
      <c r="C77" s="322"/>
      <c r="D77" s="322"/>
      <c r="E77" s="322"/>
      <c r="F77" s="322"/>
      <c r="G77" s="322"/>
      <c r="H77" s="322"/>
    </row>
    <row r="78" spans="2:8" s="48" customFormat="1" ht="14.25">
      <c r="B78" s="322"/>
      <c r="C78" s="322"/>
      <c r="D78" s="322"/>
      <c r="E78" s="322"/>
      <c r="F78" s="322"/>
      <c r="G78" s="322"/>
      <c r="H78" s="322"/>
    </row>
    <row r="79" spans="2:8" s="48" customFormat="1" ht="14.25">
      <c r="B79" s="322"/>
      <c r="C79" s="322"/>
      <c r="D79" s="322"/>
      <c r="E79" s="322"/>
      <c r="F79" s="322"/>
      <c r="G79" s="322"/>
      <c r="H79" s="322"/>
    </row>
    <row r="80" spans="2:8" s="48" customFormat="1" ht="14.25">
      <c r="B80" s="322"/>
      <c r="C80" s="322"/>
      <c r="D80" s="322"/>
      <c r="E80" s="322"/>
      <c r="F80" s="322"/>
      <c r="G80" s="322"/>
      <c r="H80" s="322"/>
    </row>
    <row r="81" spans="2:8" s="48" customFormat="1" ht="14.25">
      <c r="B81" s="322"/>
      <c r="C81" s="322"/>
      <c r="D81" s="322"/>
      <c r="E81" s="322"/>
      <c r="F81" s="322"/>
      <c r="G81" s="322"/>
      <c r="H81" s="322"/>
    </row>
    <row r="82" spans="2:8" s="48" customFormat="1" ht="14.25">
      <c r="B82" s="322"/>
      <c r="C82" s="322"/>
      <c r="D82" s="322"/>
      <c r="E82" s="322"/>
      <c r="F82" s="322"/>
      <c r="G82" s="322"/>
      <c r="H82" s="322"/>
    </row>
    <row r="83" spans="2:8" s="48" customFormat="1" ht="14.25">
      <c r="B83" s="322"/>
      <c r="C83" s="322"/>
      <c r="D83" s="322"/>
      <c r="E83" s="322"/>
      <c r="F83" s="322"/>
      <c r="G83" s="322"/>
      <c r="H83" s="322"/>
    </row>
    <row r="84" spans="2:8" s="48" customFormat="1" ht="14.25">
      <c r="B84" s="322"/>
      <c r="C84" s="322"/>
      <c r="D84" s="322"/>
      <c r="E84" s="322"/>
      <c r="F84" s="322"/>
      <c r="G84" s="322"/>
      <c r="H84" s="322"/>
    </row>
    <row r="85" spans="2:8" s="48" customFormat="1" ht="14.25">
      <c r="B85" s="322"/>
      <c r="C85" s="322"/>
      <c r="D85" s="322"/>
      <c r="E85" s="322"/>
      <c r="F85" s="322"/>
      <c r="G85" s="322"/>
      <c r="H85" s="322"/>
    </row>
    <row r="86" spans="2:8" s="48" customFormat="1" ht="14.25">
      <c r="B86" s="322"/>
      <c r="C86" s="322"/>
      <c r="D86" s="322"/>
      <c r="E86" s="322"/>
      <c r="F86" s="322"/>
      <c r="G86" s="322"/>
      <c r="H86" s="322"/>
    </row>
    <row r="87" spans="2:8" s="48" customFormat="1" ht="14.25">
      <c r="B87" s="322"/>
      <c r="C87" s="322"/>
      <c r="D87" s="322"/>
      <c r="E87" s="322"/>
      <c r="F87" s="322"/>
      <c r="G87" s="322"/>
      <c r="H87" s="322"/>
    </row>
    <row r="88" spans="2:8" s="48" customFormat="1" ht="14.25">
      <c r="B88" s="322"/>
      <c r="C88" s="322"/>
      <c r="D88" s="322"/>
      <c r="E88" s="322"/>
      <c r="F88" s="322"/>
      <c r="G88" s="322"/>
      <c r="H88" s="322"/>
    </row>
    <row r="89" spans="2:8" s="48" customFormat="1" ht="14.25">
      <c r="B89" s="322"/>
      <c r="C89" s="322"/>
      <c r="D89" s="322"/>
      <c r="E89" s="322"/>
      <c r="F89" s="322"/>
      <c r="G89" s="322"/>
      <c r="H89" s="322"/>
    </row>
    <row r="90" spans="2:8" s="48" customFormat="1" ht="14.25">
      <c r="B90" s="322"/>
      <c r="C90" s="322"/>
      <c r="D90" s="322"/>
      <c r="E90" s="322"/>
      <c r="F90" s="322"/>
      <c r="G90" s="322"/>
      <c r="H90" s="322"/>
    </row>
    <row r="91" spans="2:8" s="48" customFormat="1" ht="14.25">
      <c r="B91" s="322"/>
      <c r="C91" s="322"/>
      <c r="D91" s="322"/>
      <c r="E91" s="322"/>
      <c r="F91" s="322"/>
      <c r="G91" s="322"/>
      <c r="H91" s="322"/>
    </row>
    <row r="92" spans="2:8" s="48" customFormat="1" ht="14.25">
      <c r="B92" s="322"/>
      <c r="C92" s="322"/>
      <c r="D92" s="322"/>
      <c r="E92" s="322"/>
      <c r="F92" s="322"/>
      <c r="G92" s="322"/>
      <c r="H92" s="322"/>
    </row>
    <row r="93" spans="2:8" s="48" customFormat="1" ht="14.25">
      <c r="B93" s="322"/>
      <c r="C93" s="322"/>
      <c r="D93" s="322"/>
      <c r="E93" s="322"/>
      <c r="F93" s="322"/>
      <c r="G93" s="322"/>
      <c r="H93" s="322"/>
    </row>
    <row r="94" spans="2:8" s="48" customFormat="1" ht="14.25">
      <c r="B94" s="322"/>
      <c r="C94" s="322"/>
      <c r="D94" s="322"/>
      <c r="E94" s="322"/>
      <c r="F94" s="322"/>
      <c r="G94" s="322"/>
      <c r="H94" s="322"/>
    </row>
    <row r="95" spans="2:8" s="48" customFormat="1" ht="14.25">
      <c r="B95" s="322"/>
      <c r="C95" s="322"/>
      <c r="D95" s="322"/>
      <c r="E95" s="322"/>
      <c r="F95" s="322"/>
      <c r="G95" s="322"/>
      <c r="H95" s="322"/>
    </row>
    <row r="96" spans="2:8" s="48" customFormat="1" ht="14.25">
      <c r="B96" s="322"/>
      <c r="C96" s="322"/>
      <c r="D96" s="322"/>
      <c r="E96" s="322"/>
      <c r="F96" s="322"/>
      <c r="G96" s="322"/>
      <c r="H96" s="322"/>
    </row>
    <row r="97" spans="2:8" s="48" customFormat="1" ht="14.25">
      <c r="B97" s="322"/>
      <c r="C97" s="322"/>
      <c r="D97" s="322"/>
      <c r="E97" s="322"/>
      <c r="F97" s="322"/>
      <c r="G97" s="322"/>
      <c r="H97" s="322"/>
    </row>
    <row r="98" spans="2:8" s="48" customFormat="1" ht="14.25">
      <c r="B98" s="322"/>
      <c r="C98" s="322"/>
      <c r="D98" s="322"/>
      <c r="E98" s="322"/>
      <c r="F98" s="322"/>
      <c r="G98" s="322"/>
      <c r="H98" s="322"/>
    </row>
    <row r="99" spans="2:8" s="48" customFormat="1" ht="14.25">
      <c r="B99" s="322"/>
      <c r="C99" s="322"/>
      <c r="D99" s="322"/>
      <c r="E99" s="322"/>
      <c r="F99" s="322"/>
      <c r="G99" s="322"/>
      <c r="H99" s="322"/>
    </row>
    <row r="100" spans="2:8" s="48" customFormat="1" ht="14.25">
      <c r="B100" s="322"/>
      <c r="C100" s="322"/>
      <c r="D100" s="322"/>
      <c r="E100" s="322"/>
      <c r="F100" s="322"/>
      <c r="G100" s="322"/>
      <c r="H100" s="322"/>
    </row>
    <row r="101" spans="2:8" s="48" customFormat="1" ht="14.25">
      <c r="B101" s="322"/>
      <c r="C101" s="322"/>
      <c r="D101" s="322"/>
      <c r="E101" s="322"/>
      <c r="F101" s="322"/>
      <c r="G101" s="322"/>
      <c r="H101" s="322"/>
    </row>
    <row r="102" spans="2:8" s="48" customFormat="1" ht="14.25">
      <c r="B102" s="322"/>
      <c r="C102" s="322"/>
      <c r="D102" s="322"/>
      <c r="E102" s="322"/>
      <c r="F102" s="322"/>
      <c r="G102" s="322"/>
      <c r="H102" s="322"/>
    </row>
    <row r="103" spans="2:8" s="48" customFormat="1" ht="14.25">
      <c r="B103" s="322"/>
      <c r="C103" s="322"/>
      <c r="D103" s="322"/>
      <c r="E103" s="322"/>
      <c r="F103" s="322"/>
      <c r="G103" s="322"/>
      <c r="H103" s="322"/>
    </row>
    <row r="104" spans="2:8" s="48" customFormat="1" ht="14.25">
      <c r="B104" s="322"/>
      <c r="C104" s="322"/>
      <c r="D104" s="322"/>
      <c r="E104" s="322"/>
      <c r="F104" s="322"/>
      <c r="G104" s="322"/>
      <c r="H104" s="322"/>
    </row>
    <row r="105" spans="2:8" s="48" customFormat="1" ht="14.25">
      <c r="B105" s="322"/>
      <c r="C105" s="322"/>
      <c r="D105" s="322"/>
      <c r="E105" s="322"/>
      <c r="F105" s="322"/>
      <c r="G105" s="322"/>
      <c r="H105" s="322"/>
    </row>
    <row r="106" spans="2:8" s="48" customFormat="1" ht="14.25">
      <c r="B106" s="322"/>
      <c r="C106" s="322"/>
      <c r="D106" s="322"/>
      <c r="E106" s="322"/>
      <c r="F106" s="322"/>
      <c r="G106" s="322"/>
      <c r="H106" s="322"/>
    </row>
    <row r="107" spans="2:8" s="48" customFormat="1" ht="14.25">
      <c r="B107" s="322"/>
      <c r="C107" s="322"/>
      <c r="D107" s="322"/>
      <c r="E107" s="322"/>
      <c r="F107" s="322"/>
      <c r="G107" s="322"/>
      <c r="H107" s="322"/>
    </row>
    <row r="108" spans="2:8" s="48" customFormat="1" ht="14.25">
      <c r="B108" s="322"/>
      <c r="C108" s="322"/>
      <c r="D108" s="322"/>
      <c r="E108" s="322"/>
      <c r="F108" s="322"/>
      <c r="G108" s="322"/>
      <c r="H108" s="322"/>
    </row>
    <row r="109" spans="2:8" s="48" customFormat="1" ht="14.25">
      <c r="B109" s="322"/>
      <c r="C109" s="322"/>
      <c r="D109" s="322"/>
      <c r="E109" s="322"/>
      <c r="F109" s="322"/>
      <c r="G109" s="322"/>
      <c r="H109" s="322"/>
    </row>
    <row r="110" spans="2:8" s="48" customFormat="1" ht="14.25">
      <c r="B110" s="322"/>
      <c r="C110" s="322"/>
      <c r="D110" s="322"/>
      <c r="E110" s="322"/>
      <c r="F110" s="322"/>
      <c r="G110" s="322"/>
      <c r="H110" s="322"/>
    </row>
    <row r="111" spans="2:8" s="48" customFormat="1" ht="14.25">
      <c r="B111" s="322"/>
      <c r="C111" s="322"/>
      <c r="D111" s="322"/>
      <c r="E111" s="322"/>
      <c r="F111" s="322"/>
      <c r="G111" s="322"/>
      <c r="H111" s="322"/>
    </row>
    <row r="112" spans="2:8" s="48" customFormat="1" ht="14.25">
      <c r="B112" s="322"/>
      <c r="C112" s="322"/>
      <c r="D112" s="322"/>
      <c r="E112" s="322"/>
      <c r="F112" s="322"/>
      <c r="G112" s="322"/>
      <c r="H112" s="322"/>
    </row>
    <row r="113" spans="2:8" s="48" customFormat="1" ht="14.25">
      <c r="B113" s="322"/>
      <c r="C113" s="322"/>
      <c r="D113" s="322"/>
      <c r="E113" s="322"/>
      <c r="F113" s="322"/>
      <c r="G113" s="322"/>
      <c r="H113" s="322"/>
    </row>
    <row r="114" spans="2:8" s="48" customFormat="1" ht="14.25">
      <c r="B114" s="322"/>
      <c r="C114" s="322"/>
      <c r="D114" s="322"/>
      <c r="E114" s="322"/>
      <c r="F114" s="322"/>
      <c r="G114" s="322"/>
      <c r="H114" s="322"/>
    </row>
    <row r="115" spans="2:8" s="48" customFormat="1" ht="14.25">
      <c r="B115" s="322"/>
      <c r="C115" s="322"/>
      <c r="D115" s="322"/>
      <c r="E115" s="322"/>
      <c r="F115" s="322"/>
      <c r="G115" s="322"/>
      <c r="H115" s="322"/>
    </row>
    <row r="116" spans="2:8" s="48" customFormat="1" ht="14.25">
      <c r="B116" s="322"/>
      <c r="C116" s="322"/>
      <c r="D116" s="322"/>
      <c r="E116" s="322"/>
      <c r="F116" s="322"/>
      <c r="G116" s="322"/>
      <c r="H116" s="322"/>
    </row>
    <row r="117" spans="2:8" s="48" customFormat="1" ht="14.25">
      <c r="B117" s="322"/>
      <c r="C117" s="322"/>
      <c r="D117" s="322"/>
      <c r="E117" s="322"/>
      <c r="F117" s="322"/>
      <c r="G117" s="322"/>
      <c r="H117" s="322"/>
    </row>
    <row r="118" spans="2:8" s="48" customFormat="1" ht="14.25">
      <c r="B118" s="322"/>
      <c r="C118" s="322"/>
      <c r="D118" s="322"/>
      <c r="E118" s="322"/>
      <c r="F118" s="322"/>
      <c r="G118" s="322"/>
      <c r="H118" s="322"/>
    </row>
    <row r="119" spans="2:8" s="48" customFormat="1" ht="14.25">
      <c r="B119" s="322"/>
      <c r="C119" s="322"/>
      <c r="D119" s="322"/>
      <c r="E119" s="322"/>
      <c r="F119" s="322"/>
      <c r="G119" s="322"/>
      <c r="H119" s="322"/>
    </row>
    <row r="120" spans="2:8" s="48" customFormat="1" ht="14.25">
      <c r="B120" s="322"/>
      <c r="C120" s="322"/>
      <c r="D120" s="322"/>
      <c r="E120" s="322"/>
      <c r="F120" s="322"/>
      <c r="G120" s="322"/>
      <c r="H120" s="322"/>
    </row>
    <row r="121" spans="2:8" s="48" customFormat="1" ht="14.25">
      <c r="B121" s="322"/>
      <c r="C121" s="322"/>
      <c r="D121" s="322"/>
      <c r="E121" s="322"/>
      <c r="F121" s="322"/>
      <c r="G121" s="322"/>
      <c r="H121" s="322"/>
    </row>
    <row r="122" spans="2:8" s="48" customFormat="1" ht="14.25">
      <c r="B122" s="322"/>
      <c r="C122" s="322"/>
      <c r="D122" s="322"/>
      <c r="E122" s="322"/>
      <c r="F122" s="322"/>
      <c r="G122" s="322"/>
      <c r="H122" s="322"/>
    </row>
    <row r="123" spans="2:8" s="48" customFormat="1" ht="14.25">
      <c r="B123" s="322"/>
      <c r="C123" s="322"/>
      <c r="D123" s="322"/>
      <c r="E123" s="322"/>
      <c r="F123" s="322"/>
      <c r="G123" s="322"/>
      <c r="H123" s="322"/>
    </row>
    <row r="124" spans="2:8" s="48" customFormat="1" ht="14.25">
      <c r="B124" s="322"/>
      <c r="C124" s="322"/>
      <c r="D124" s="322"/>
      <c r="E124" s="322"/>
      <c r="F124" s="322"/>
      <c r="G124" s="322"/>
      <c r="H124" s="322"/>
    </row>
    <row r="125" spans="2:8" s="48" customFormat="1" ht="14.25">
      <c r="B125" s="322"/>
      <c r="C125" s="322"/>
      <c r="D125" s="322"/>
      <c r="E125" s="322"/>
      <c r="F125" s="322"/>
      <c r="G125" s="322"/>
      <c r="H125" s="322"/>
    </row>
    <row r="126" spans="2:8" s="48" customFormat="1" ht="14.25">
      <c r="B126" s="322"/>
      <c r="C126" s="322"/>
      <c r="D126" s="322"/>
      <c r="E126" s="322"/>
      <c r="F126" s="322"/>
      <c r="G126" s="322"/>
      <c r="H126" s="322"/>
    </row>
    <row r="127" spans="2:8" s="48" customFormat="1" ht="14.25">
      <c r="B127" s="322"/>
      <c r="C127" s="322"/>
      <c r="D127" s="322"/>
      <c r="E127" s="322"/>
      <c r="F127" s="322"/>
      <c r="G127" s="322"/>
      <c r="H127" s="322"/>
    </row>
    <row r="128" spans="2:8" s="48" customFormat="1" ht="14.25">
      <c r="B128" s="322"/>
      <c r="C128" s="322"/>
      <c r="D128" s="322"/>
      <c r="E128" s="322"/>
      <c r="F128" s="322"/>
      <c r="G128" s="322"/>
      <c r="H128" s="322"/>
    </row>
    <row r="129" spans="2:8" s="48" customFormat="1" ht="14.25">
      <c r="B129" s="322"/>
      <c r="C129" s="322"/>
      <c r="D129" s="322"/>
      <c r="E129" s="322"/>
      <c r="F129" s="322"/>
      <c r="G129" s="322"/>
      <c r="H129" s="322"/>
    </row>
    <row r="130" spans="2:8" s="48" customFormat="1" ht="14.25">
      <c r="B130" s="322"/>
      <c r="C130" s="322"/>
      <c r="D130" s="322"/>
      <c r="E130" s="322"/>
      <c r="F130" s="322"/>
      <c r="G130" s="322"/>
      <c r="H130" s="322"/>
    </row>
    <row r="131" spans="2:8" s="48" customFormat="1" ht="14.25">
      <c r="B131" s="322"/>
      <c r="C131" s="322"/>
      <c r="D131" s="322"/>
      <c r="E131" s="322"/>
      <c r="F131" s="322"/>
      <c r="G131" s="322"/>
      <c r="H131" s="322"/>
    </row>
    <row r="132" spans="2:8" s="48" customFormat="1" ht="14.25">
      <c r="B132" s="322"/>
      <c r="C132" s="322"/>
      <c r="D132" s="322"/>
      <c r="E132" s="322"/>
      <c r="F132" s="322"/>
      <c r="G132" s="322"/>
      <c r="H132" s="322"/>
    </row>
    <row r="133" spans="2:8" s="48" customFormat="1" ht="14.25">
      <c r="B133" s="322"/>
      <c r="C133" s="322"/>
      <c r="D133" s="322"/>
      <c r="E133" s="322"/>
      <c r="F133" s="322"/>
      <c r="G133" s="322"/>
      <c r="H133" s="322"/>
    </row>
    <row r="134" spans="2:8" s="48" customFormat="1" ht="14.25">
      <c r="B134" s="322"/>
      <c r="C134" s="322"/>
      <c r="D134" s="322"/>
      <c r="E134" s="322"/>
      <c r="F134" s="322"/>
      <c r="G134" s="322"/>
      <c r="H134" s="322"/>
    </row>
    <row r="135" spans="2:8" s="48" customFormat="1" ht="14.25">
      <c r="B135" s="322"/>
      <c r="C135" s="322"/>
      <c r="D135" s="322"/>
      <c r="E135" s="322"/>
      <c r="F135" s="322"/>
      <c r="G135" s="322"/>
      <c r="H135" s="322"/>
    </row>
    <row r="136" spans="2:8" s="48" customFormat="1" ht="14.25">
      <c r="B136" s="322"/>
      <c r="C136" s="322"/>
      <c r="D136" s="322"/>
      <c r="E136" s="322"/>
      <c r="F136" s="322"/>
      <c r="G136" s="322"/>
      <c r="H136" s="322"/>
    </row>
    <row r="137" spans="2:8" s="48" customFormat="1" ht="14.25">
      <c r="B137" s="322"/>
      <c r="C137" s="322"/>
      <c r="D137" s="322"/>
      <c r="E137" s="322"/>
      <c r="F137" s="322"/>
      <c r="G137" s="322"/>
      <c r="H137" s="322"/>
    </row>
    <row r="138" spans="2:8" s="48" customFormat="1" ht="14.25">
      <c r="B138" s="322"/>
      <c r="C138" s="322"/>
      <c r="D138" s="322"/>
      <c r="E138" s="322"/>
      <c r="F138" s="322"/>
      <c r="G138" s="322"/>
      <c r="H138" s="322"/>
    </row>
    <row r="139" spans="2:8" s="48" customFormat="1" ht="14.25">
      <c r="B139" s="322"/>
      <c r="C139" s="322"/>
      <c r="D139" s="322"/>
      <c r="E139" s="322"/>
      <c r="F139" s="322"/>
      <c r="G139" s="322"/>
      <c r="H139" s="322"/>
    </row>
    <row r="140" spans="2:8" s="48" customFormat="1" ht="14.25">
      <c r="B140" s="322"/>
      <c r="C140" s="322"/>
      <c r="D140" s="322"/>
      <c r="E140" s="322"/>
      <c r="F140" s="322"/>
      <c r="G140" s="322"/>
      <c r="H140" s="322"/>
    </row>
    <row r="141" spans="2:8" s="48" customFormat="1" ht="14.25">
      <c r="B141" s="322"/>
      <c r="C141" s="322"/>
      <c r="D141" s="322"/>
      <c r="E141" s="322"/>
      <c r="F141" s="322"/>
      <c r="G141" s="322"/>
      <c r="H141" s="322"/>
    </row>
    <row r="142" spans="2:8" s="48" customFormat="1" ht="14.25">
      <c r="B142" s="322"/>
      <c r="C142" s="322"/>
      <c r="D142" s="322"/>
      <c r="E142" s="322"/>
      <c r="F142" s="322"/>
      <c r="G142" s="322"/>
      <c r="H142" s="322"/>
    </row>
    <row r="143" spans="2:8" s="48" customFormat="1" ht="14.25">
      <c r="B143" s="322"/>
      <c r="C143" s="322"/>
      <c r="D143" s="322"/>
      <c r="E143" s="322"/>
      <c r="F143" s="322"/>
      <c r="G143" s="322"/>
      <c r="H143" s="322"/>
    </row>
    <row r="144" spans="2:8" s="48" customFormat="1" ht="14.25">
      <c r="B144" s="322"/>
      <c r="C144" s="322"/>
      <c r="D144" s="322"/>
      <c r="E144" s="322"/>
      <c r="F144" s="322"/>
      <c r="G144" s="322"/>
      <c r="H144" s="322"/>
    </row>
    <row r="145" spans="2:8" s="48" customFormat="1" ht="14.25">
      <c r="B145" s="322"/>
      <c r="C145" s="322"/>
      <c r="D145" s="322"/>
      <c r="E145" s="322"/>
      <c r="F145" s="322"/>
      <c r="G145" s="322"/>
      <c r="H145" s="322"/>
    </row>
    <row r="146" spans="2:8" s="48" customFormat="1" ht="14.25">
      <c r="B146" s="322"/>
      <c r="C146" s="322"/>
      <c r="D146" s="322"/>
      <c r="E146" s="322"/>
      <c r="F146" s="322"/>
      <c r="G146" s="322"/>
      <c r="H146" s="322"/>
    </row>
    <row r="147" spans="2:8" s="48" customFormat="1" ht="14.25">
      <c r="B147" s="322"/>
      <c r="C147" s="322"/>
      <c r="D147" s="322"/>
      <c r="E147" s="322"/>
      <c r="F147" s="322"/>
      <c r="G147" s="322"/>
      <c r="H147" s="322"/>
    </row>
    <row r="148" spans="2:8" s="48" customFormat="1" ht="14.25">
      <c r="B148" s="322"/>
      <c r="C148" s="322"/>
      <c r="D148" s="322"/>
      <c r="E148" s="322"/>
      <c r="F148" s="322"/>
      <c r="G148" s="322"/>
      <c r="H148" s="322"/>
    </row>
    <row r="149" spans="2:8" s="48" customFormat="1" ht="14.25">
      <c r="B149" s="322"/>
      <c r="C149" s="322"/>
      <c r="D149" s="322"/>
      <c r="E149" s="322"/>
      <c r="F149" s="322"/>
      <c r="G149" s="322"/>
      <c r="H149" s="322"/>
    </row>
    <row r="150" spans="2:8" s="48" customFormat="1" ht="14.25">
      <c r="B150" s="322"/>
      <c r="C150" s="322"/>
      <c r="D150" s="322"/>
      <c r="E150" s="322"/>
      <c r="F150" s="322"/>
      <c r="G150" s="322"/>
      <c r="H150" s="322"/>
    </row>
    <row r="151" spans="2:8" s="48" customFormat="1" ht="14.25">
      <c r="B151" s="322"/>
      <c r="C151" s="322"/>
      <c r="D151" s="322"/>
      <c r="E151" s="322"/>
      <c r="F151" s="322"/>
      <c r="G151" s="322"/>
      <c r="H151" s="322"/>
    </row>
    <row r="152" spans="2:8" s="48" customFormat="1" ht="14.25">
      <c r="B152" s="322"/>
      <c r="C152" s="322"/>
      <c r="D152" s="322"/>
      <c r="E152" s="322"/>
      <c r="F152" s="322"/>
      <c r="G152" s="322"/>
      <c r="H152" s="322"/>
    </row>
    <row r="153" spans="2:8" s="48" customFormat="1" ht="14.25">
      <c r="B153" s="322"/>
      <c r="C153" s="322"/>
      <c r="D153" s="322"/>
      <c r="E153" s="322"/>
      <c r="F153" s="322"/>
      <c r="G153" s="322"/>
      <c r="H153" s="322"/>
    </row>
    <row r="154" spans="2:8" s="48" customFormat="1" ht="14.25">
      <c r="B154" s="322"/>
      <c r="C154" s="322"/>
      <c r="D154" s="322"/>
      <c r="E154" s="322"/>
      <c r="F154" s="322"/>
      <c r="G154" s="322"/>
      <c r="H154" s="322"/>
    </row>
    <row r="155" spans="2:8" s="48" customFormat="1" ht="14.25">
      <c r="B155" s="322"/>
      <c r="C155" s="322"/>
      <c r="D155" s="322"/>
      <c r="E155" s="322"/>
      <c r="F155" s="322"/>
      <c r="G155" s="322"/>
      <c r="H155" s="322"/>
    </row>
    <row r="156" spans="2:8" s="48" customFormat="1" ht="14.25">
      <c r="B156" s="322"/>
      <c r="C156" s="322"/>
      <c r="D156" s="322"/>
      <c r="E156" s="322"/>
      <c r="F156" s="322"/>
      <c r="G156" s="322"/>
      <c r="H156" s="322"/>
    </row>
    <row r="157" spans="2:8" s="48" customFormat="1" ht="14.25">
      <c r="B157" s="322"/>
      <c r="C157" s="322"/>
      <c r="D157" s="322"/>
      <c r="E157" s="322"/>
      <c r="F157" s="322"/>
      <c r="G157" s="322"/>
      <c r="H157" s="322"/>
    </row>
    <row r="158" spans="2:8" s="48" customFormat="1" ht="14.25">
      <c r="B158" s="322"/>
      <c r="C158" s="322"/>
      <c r="D158" s="322"/>
      <c r="E158" s="322"/>
      <c r="F158" s="322"/>
      <c r="G158" s="322"/>
      <c r="H158" s="322"/>
    </row>
    <row r="159" spans="2:8" s="48" customFormat="1" ht="14.25">
      <c r="B159" s="322"/>
      <c r="C159" s="322"/>
      <c r="D159" s="322"/>
      <c r="E159" s="322"/>
      <c r="F159" s="322"/>
      <c r="G159" s="322"/>
      <c r="H159" s="322"/>
    </row>
    <row r="160" spans="2:8" s="48" customFormat="1" ht="14.25">
      <c r="B160" s="322"/>
      <c r="C160" s="322"/>
      <c r="D160" s="322"/>
      <c r="E160" s="322"/>
      <c r="F160" s="322"/>
      <c r="G160" s="322"/>
      <c r="H160" s="322"/>
    </row>
    <row r="161" spans="2:8" s="48" customFormat="1" ht="14.25">
      <c r="B161" s="322"/>
      <c r="C161" s="322"/>
      <c r="D161" s="322"/>
      <c r="E161" s="322"/>
      <c r="F161" s="322"/>
      <c r="G161" s="322"/>
      <c r="H161" s="322"/>
    </row>
    <row r="162" spans="2:8" s="48" customFormat="1" ht="14.25">
      <c r="B162" s="322"/>
      <c r="C162" s="322"/>
      <c r="D162" s="322"/>
      <c r="E162" s="322"/>
      <c r="F162" s="322"/>
      <c r="G162" s="322"/>
      <c r="H162" s="322"/>
    </row>
    <row r="163" spans="2:8" s="48" customFormat="1" ht="14.25">
      <c r="B163" s="322"/>
      <c r="C163" s="322"/>
      <c r="D163" s="322"/>
      <c r="E163" s="322"/>
      <c r="F163" s="322"/>
      <c r="G163" s="322"/>
      <c r="H163" s="322"/>
    </row>
    <row r="164" spans="2:8" s="48" customFormat="1" ht="14.25">
      <c r="B164" s="322"/>
      <c r="C164" s="322"/>
      <c r="D164" s="322"/>
      <c r="E164" s="322"/>
      <c r="F164" s="322"/>
      <c r="G164" s="322"/>
      <c r="H164" s="322"/>
    </row>
    <row r="165" spans="2:8" s="48" customFormat="1" ht="14.25">
      <c r="B165" s="322"/>
      <c r="C165" s="322"/>
      <c r="D165" s="322"/>
      <c r="E165" s="322"/>
      <c r="F165" s="322"/>
      <c r="G165" s="322"/>
      <c r="H165" s="322"/>
    </row>
    <row r="166" spans="2:8" s="48" customFormat="1" ht="14.25">
      <c r="B166" s="322"/>
      <c r="C166" s="322"/>
      <c r="D166" s="322"/>
      <c r="E166" s="322"/>
      <c r="F166" s="322"/>
      <c r="G166" s="322"/>
      <c r="H166" s="322"/>
    </row>
    <row r="167" spans="2:8" s="48" customFormat="1" ht="14.25">
      <c r="B167" s="322"/>
      <c r="C167" s="322"/>
      <c r="D167" s="322"/>
      <c r="E167" s="322"/>
      <c r="F167" s="322"/>
      <c r="G167" s="322"/>
      <c r="H167" s="322"/>
    </row>
    <row r="168" spans="2:8" s="48" customFormat="1" ht="14.25">
      <c r="B168" s="322"/>
      <c r="C168" s="322"/>
      <c r="D168" s="322"/>
      <c r="E168" s="322"/>
      <c r="F168" s="322"/>
      <c r="G168" s="322"/>
      <c r="H168" s="322"/>
    </row>
    <row r="169" spans="2:8" s="48" customFormat="1" ht="14.25">
      <c r="B169" s="322"/>
      <c r="C169" s="322"/>
      <c r="D169" s="322"/>
      <c r="E169" s="322"/>
      <c r="F169" s="322"/>
      <c r="G169" s="322"/>
      <c r="H169" s="322"/>
    </row>
    <row r="170" spans="2:8" s="48" customFormat="1" ht="14.25">
      <c r="B170" s="322"/>
      <c r="C170" s="322"/>
      <c r="D170" s="322"/>
      <c r="E170" s="322"/>
      <c r="F170" s="322"/>
      <c r="G170" s="322"/>
      <c r="H170" s="322"/>
    </row>
    <row r="171" spans="2:8" s="48" customFormat="1" ht="14.25">
      <c r="B171" s="322"/>
      <c r="C171" s="322"/>
      <c r="D171" s="322"/>
      <c r="E171" s="322"/>
      <c r="F171" s="322"/>
      <c r="G171" s="322"/>
      <c r="H171" s="322"/>
    </row>
    <row r="172" spans="2:8" s="48" customFormat="1" ht="14.25">
      <c r="B172" s="322"/>
      <c r="C172" s="322"/>
      <c r="D172" s="322"/>
      <c r="E172" s="322"/>
      <c r="F172" s="322"/>
      <c r="G172" s="322"/>
      <c r="H172" s="322"/>
    </row>
    <row r="173" spans="2:8" s="48" customFormat="1" ht="14.25">
      <c r="B173" s="322"/>
      <c r="C173" s="322"/>
      <c r="D173" s="322"/>
      <c r="E173" s="322"/>
      <c r="F173" s="322"/>
      <c r="G173" s="322"/>
      <c r="H173" s="322"/>
    </row>
    <row r="174" spans="2:8" s="48" customFormat="1" ht="14.25">
      <c r="B174" s="322"/>
      <c r="C174" s="322"/>
      <c r="D174" s="322"/>
      <c r="E174" s="322"/>
      <c r="F174" s="322"/>
      <c r="G174" s="322"/>
      <c r="H174" s="322"/>
    </row>
    <row r="175" spans="2:8" s="48" customFormat="1" ht="14.25">
      <c r="B175" s="322"/>
      <c r="C175" s="322"/>
      <c r="D175" s="322"/>
      <c r="E175" s="322"/>
      <c r="F175" s="322"/>
      <c r="G175" s="322"/>
      <c r="H175" s="322"/>
    </row>
    <row r="176" spans="2:8" s="48" customFormat="1" ht="14.25">
      <c r="B176" s="322"/>
      <c r="C176" s="322"/>
      <c r="D176" s="322"/>
      <c r="E176" s="322"/>
      <c r="F176" s="322"/>
      <c r="G176" s="322"/>
      <c r="H176" s="322"/>
    </row>
    <row r="177" spans="2:8" s="48" customFormat="1" ht="14.25">
      <c r="B177" s="322"/>
      <c r="C177" s="322"/>
      <c r="D177" s="322"/>
      <c r="E177" s="322"/>
      <c r="F177" s="322"/>
      <c r="G177" s="322"/>
      <c r="H177" s="322"/>
    </row>
    <row r="178" spans="2:8" s="48" customFormat="1" ht="14.25">
      <c r="B178" s="322"/>
      <c r="C178" s="322"/>
      <c r="D178" s="322"/>
      <c r="E178" s="322"/>
      <c r="F178" s="322"/>
      <c r="G178" s="322"/>
      <c r="H178" s="322"/>
    </row>
    <row r="179" spans="2:8" s="48" customFormat="1" ht="14.25">
      <c r="B179" s="322"/>
      <c r="C179" s="322"/>
      <c r="D179" s="322"/>
      <c r="E179" s="322"/>
      <c r="F179" s="322"/>
      <c r="G179" s="322"/>
      <c r="H179" s="322"/>
    </row>
    <row r="180" spans="2:8" s="48" customFormat="1" ht="14.25">
      <c r="B180" s="322"/>
      <c r="C180" s="322"/>
      <c r="D180" s="322"/>
      <c r="E180" s="322"/>
      <c r="F180" s="322"/>
      <c r="G180" s="322"/>
      <c r="H180" s="322"/>
    </row>
    <row r="181" spans="2:8" s="48" customFormat="1" ht="14.25">
      <c r="B181" s="322"/>
      <c r="C181" s="322"/>
      <c r="D181" s="322"/>
      <c r="E181" s="322"/>
      <c r="F181" s="322"/>
      <c r="G181" s="322"/>
      <c r="H181" s="322"/>
    </row>
    <row r="182" spans="2:8" s="48" customFormat="1" ht="14.25">
      <c r="B182" s="322"/>
      <c r="C182" s="322"/>
      <c r="D182" s="322"/>
      <c r="E182" s="322"/>
      <c r="F182" s="322"/>
      <c r="G182" s="322"/>
      <c r="H182" s="322"/>
    </row>
    <row r="183" spans="2:8" s="48" customFormat="1" ht="14.25">
      <c r="B183" s="322"/>
      <c r="C183" s="322"/>
      <c r="D183" s="322"/>
      <c r="E183" s="322"/>
      <c r="F183" s="322"/>
      <c r="G183" s="322"/>
      <c r="H183" s="322"/>
    </row>
    <row r="184" spans="2:8" s="48" customFormat="1" ht="14.25">
      <c r="B184" s="322"/>
      <c r="C184" s="322"/>
      <c r="D184" s="322"/>
      <c r="E184" s="322"/>
      <c r="F184" s="322"/>
      <c r="G184" s="322"/>
      <c r="H184" s="322"/>
    </row>
    <row r="185" spans="2:8" s="48" customFormat="1" ht="14.25">
      <c r="B185" s="322"/>
      <c r="C185" s="322"/>
      <c r="D185" s="322"/>
      <c r="E185" s="322"/>
      <c r="F185" s="322"/>
      <c r="G185" s="322"/>
      <c r="H185" s="322"/>
    </row>
    <row r="186" spans="2:8" s="48" customFormat="1" ht="14.25">
      <c r="B186" s="322"/>
      <c r="C186" s="322"/>
      <c r="D186" s="322"/>
      <c r="E186" s="322"/>
      <c r="F186" s="322"/>
      <c r="G186" s="322"/>
      <c r="H186" s="322"/>
    </row>
    <row r="187" spans="2:8" s="48" customFormat="1" ht="14.25">
      <c r="B187" s="322"/>
      <c r="C187" s="322"/>
      <c r="D187" s="322"/>
      <c r="E187" s="322"/>
      <c r="F187" s="322"/>
      <c r="G187" s="322"/>
      <c r="H187" s="322"/>
    </row>
    <row r="188" spans="2:8" s="48" customFormat="1" ht="14.25">
      <c r="B188" s="322"/>
      <c r="C188" s="322"/>
      <c r="D188" s="322"/>
      <c r="E188" s="322"/>
      <c r="F188" s="322"/>
      <c r="G188" s="322"/>
      <c r="H188" s="322"/>
    </row>
    <row r="189" spans="2:8" s="48" customFormat="1" ht="14.25">
      <c r="B189" s="322"/>
      <c r="C189" s="322"/>
      <c r="D189" s="322"/>
      <c r="E189" s="322"/>
      <c r="F189" s="322"/>
      <c r="G189" s="322"/>
      <c r="H189" s="322"/>
    </row>
    <row r="190" spans="2:8" s="48" customFormat="1" ht="14.25">
      <c r="B190" s="322"/>
      <c r="C190" s="322"/>
      <c r="D190" s="322"/>
      <c r="E190" s="322"/>
      <c r="F190" s="322"/>
      <c r="G190" s="322"/>
      <c r="H190" s="322"/>
    </row>
    <row r="191" spans="2:8" s="48" customFormat="1" ht="14.25">
      <c r="B191" s="322"/>
      <c r="C191" s="322"/>
      <c r="D191" s="322"/>
      <c r="E191" s="322"/>
      <c r="F191" s="322"/>
      <c r="G191" s="322"/>
      <c r="H191" s="322"/>
    </row>
    <row r="192" spans="2:8" s="48" customFormat="1" ht="14.25">
      <c r="B192" s="322"/>
      <c r="C192" s="322"/>
      <c r="D192" s="322"/>
      <c r="E192" s="322"/>
      <c r="F192" s="322"/>
      <c r="G192" s="322"/>
      <c r="H192" s="322"/>
    </row>
    <row r="193" spans="2:8" s="48" customFormat="1" ht="14.25">
      <c r="B193" s="322"/>
      <c r="C193" s="322"/>
      <c r="D193" s="322"/>
      <c r="E193" s="322"/>
      <c r="F193" s="322"/>
      <c r="G193" s="322"/>
      <c r="H193" s="322"/>
    </row>
    <row r="194" spans="2:8" s="48" customFormat="1" ht="14.25">
      <c r="B194" s="322"/>
      <c r="C194" s="322"/>
      <c r="D194" s="322"/>
      <c r="E194" s="322"/>
      <c r="F194" s="322"/>
      <c r="G194" s="322"/>
      <c r="H194" s="322"/>
    </row>
    <row r="195" spans="2:8" s="48" customFormat="1" ht="14.25">
      <c r="B195" s="322"/>
      <c r="C195" s="322"/>
      <c r="D195" s="322"/>
      <c r="E195" s="322"/>
      <c r="F195" s="322"/>
      <c r="G195" s="322"/>
      <c r="H195" s="322"/>
    </row>
    <row r="196" spans="2:8" s="48" customFormat="1" ht="14.25">
      <c r="B196" s="322"/>
      <c r="C196" s="322"/>
      <c r="D196" s="322"/>
      <c r="E196" s="322"/>
      <c r="F196" s="322"/>
      <c r="G196" s="322"/>
      <c r="H196" s="322"/>
    </row>
    <row r="197" spans="2:8" s="48" customFormat="1" ht="14.25">
      <c r="B197" s="322"/>
      <c r="C197" s="322"/>
      <c r="D197" s="322"/>
      <c r="E197" s="322"/>
      <c r="F197" s="322"/>
      <c r="G197" s="322"/>
      <c r="H197" s="322"/>
    </row>
    <row r="198" spans="2:8" s="48" customFormat="1" ht="14.25">
      <c r="B198" s="322"/>
      <c r="C198" s="322"/>
      <c r="D198" s="322"/>
      <c r="E198" s="322"/>
      <c r="F198" s="322"/>
      <c r="G198" s="322"/>
      <c r="H198" s="322"/>
    </row>
    <row r="199" spans="2:8" s="48" customFormat="1" ht="14.25">
      <c r="B199" s="322"/>
      <c r="C199" s="322"/>
      <c r="D199" s="322"/>
      <c r="E199" s="322"/>
      <c r="F199" s="322"/>
      <c r="G199" s="322"/>
      <c r="H199" s="322"/>
    </row>
    <row r="200" spans="2:8" s="48" customFormat="1" ht="14.25">
      <c r="B200" s="322"/>
      <c r="C200" s="322"/>
      <c r="D200" s="322"/>
      <c r="E200" s="322"/>
      <c r="F200" s="322"/>
      <c r="G200" s="322"/>
      <c r="H200" s="322"/>
    </row>
    <row r="201" spans="2:8" s="48" customFormat="1" ht="14.25">
      <c r="B201" s="322"/>
      <c r="C201" s="322"/>
      <c r="D201" s="322"/>
      <c r="E201" s="322"/>
      <c r="F201" s="322"/>
      <c r="G201" s="322"/>
      <c r="H201" s="322"/>
    </row>
    <row r="202" spans="2:8" s="48" customFormat="1" ht="14.25">
      <c r="B202" s="322"/>
      <c r="C202" s="322"/>
      <c r="D202" s="322"/>
      <c r="E202" s="322"/>
      <c r="F202" s="322"/>
      <c r="G202" s="322"/>
      <c r="H202" s="322"/>
    </row>
    <row r="203" spans="2:8" s="48" customFormat="1" ht="14.25">
      <c r="B203" s="322"/>
      <c r="C203" s="322"/>
      <c r="D203" s="322"/>
      <c r="E203" s="322"/>
      <c r="F203" s="322"/>
      <c r="G203" s="322"/>
      <c r="H203" s="322"/>
    </row>
    <row r="204" spans="2:8" s="48" customFormat="1" ht="14.25">
      <c r="B204" s="322"/>
      <c r="C204" s="322"/>
      <c r="D204" s="322"/>
      <c r="E204" s="322"/>
      <c r="F204" s="322"/>
      <c r="G204" s="322"/>
      <c r="H204" s="322"/>
    </row>
    <row r="205" spans="2:8" s="48" customFormat="1" ht="14.25">
      <c r="B205" s="322"/>
      <c r="C205" s="322"/>
      <c r="D205" s="322"/>
      <c r="E205" s="322"/>
      <c r="F205" s="322"/>
      <c r="G205" s="322"/>
      <c r="H205" s="322"/>
    </row>
    <row r="206" spans="2:8" s="48" customFormat="1" ht="14.25">
      <c r="B206" s="322"/>
      <c r="C206" s="322"/>
      <c r="D206" s="322"/>
      <c r="E206" s="322"/>
      <c r="F206" s="322"/>
      <c r="G206" s="322"/>
      <c r="H206" s="322"/>
    </row>
    <row r="207" spans="2:8" s="48" customFormat="1" ht="14.25">
      <c r="B207" s="322"/>
      <c r="C207" s="322"/>
      <c r="D207" s="322"/>
      <c r="E207" s="322"/>
      <c r="F207" s="322"/>
      <c r="G207" s="322"/>
      <c r="H207" s="322"/>
    </row>
    <row r="208" spans="2:8" s="48" customFormat="1" ht="14.25">
      <c r="B208" s="322"/>
      <c r="C208" s="322"/>
      <c r="D208" s="322"/>
      <c r="E208" s="322"/>
      <c r="F208" s="322"/>
      <c r="G208" s="322"/>
      <c r="H208" s="322"/>
    </row>
    <row r="209" spans="2:8" s="48" customFormat="1" ht="14.25">
      <c r="B209" s="322"/>
      <c r="C209" s="322"/>
      <c r="D209" s="322"/>
      <c r="E209" s="322"/>
      <c r="F209" s="322"/>
      <c r="G209" s="322"/>
      <c r="H209" s="322"/>
    </row>
    <row r="210" spans="2:8" s="48" customFormat="1" ht="14.25">
      <c r="B210" s="322"/>
      <c r="C210" s="322"/>
      <c r="D210" s="322"/>
      <c r="E210" s="322"/>
      <c r="F210" s="322"/>
      <c r="G210" s="322"/>
      <c r="H210" s="322"/>
    </row>
    <row r="211" spans="2:8" s="48" customFormat="1" ht="14.25">
      <c r="B211" s="322"/>
      <c r="C211" s="322"/>
      <c r="D211" s="322"/>
      <c r="E211" s="322"/>
      <c r="F211" s="322"/>
      <c r="G211" s="322"/>
      <c r="H211" s="322"/>
    </row>
    <row r="212" spans="2:8" s="48" customFormat="1" ht="14.25">
      <c r="B212" s="322"/>
      <c r="C212" s="322"/>
      <c r="D212" s="322"/>
      <c r="E212" s="322"/>
      <c r="F212" s="322"/>
      <c r="G212" s="322"/>
      <c r="H212" s="322"/>
    </row>
    <row r="213" spans="2:8" s="48" customFormat="1" ht="14.25">
      <c r="B213" s="322"/>
      <c r="C213" s="322"/>
      <c r="D213" s="322"/>
      <c r="E213" s="322"/>
      <c r="F213" s="322"/>
      <c r="G213" s="322"/>
      <c r="H213" s="322"/>
    </row>
    <row r="214" spans="2:8" s="48" customFormat="1" ht="14.25">
      <c r="B214" s="322"/>
      <c r="C214" s="322"/>
      <c r="D214" s="322"/>
      <c r="E214" s="322"/>
      <c r="F214" s="322"/>
      <c r="G214" s="322"/>
      <c r="H214" s="322"/>
    </row>
    <row r="215" spans="2:8" s="48" customFormat="1" ht="14.25">
      <c r="B215" s="322"/>
      <c r="C215" s="322"/>
      <c r="D215" s="322"/>
      <c r="E215" s="322"/>
      <c r="F215" s="322"/>
      <c r="G215" s="322"/>
      <c r="H215" s="322"/>
    </row>
    <row r="216" spans="2:8" s="48" customFormat="1" ht="14.25">
      <c r="B216" s="322"/>
      <c r="C216" s="322"/>
      <c r="D216" s="322"/>
      <c r="E216" s="322"/>
      <c r="F216" s="322"/>
      <c r="G216" s="322"/>
      <c r="H216" s="322"/>
    </row>
    <row r="217" spans="2:8" s="48" customFormat="1" ht="14.25">
      <c r="B217" s="322"/>
      <c r="C217" s="322"/>
      <c r="D217" s="322"/>
      <c r="E217" s="322"/>
      <c r="F217" s="322"/>
      <c r="G217" s="322"/>
      <c r="H217" s="322"/>
    </row>
    <row r="218" spans="2:8" s="48" customFormat="1" ht="14.25">
      <c r="B218" s="322"/>
      <c r="C218" s="322"/>
      <c r="D218" s="322"/>
      <c r="E218" s="322"/>
      <c r="F218" s="322"/>
      <c r="G218" s="322"/>
      <c r="H218" s="322"/>
    </row>
    <row r="219" spans="2:8" s="48" customFormat="1" ht="14.25">
      <c r="B219" s="322"/>
      <c r="C219" s="322"/>
      <c r="D219" s="322"/>
      <c r="E219" s="322"/>
      <c r="F219" s="322"/>
      <c r="G219" s="322"/>
      <c r="H219" s="322"/>
    </row>
    <row r="220" spans="2:8" s="48" customFormat="1" ht="14.25">
      <c r="B220" s="322"/>
      <c r="C220" s="322"/>
      <c r="D220" s="322"/>
      <c r="E220" s="322"/>
      <c r="F220" s="322"/>
      <c r="G220" s="322"/>
      <c r="H220" s="322"/>
    </row>
    <row r="221" spans="2:8" s="48" customFormat="1" ht="14.25">
      <c r="B221" s="322"/>
      <c r="C221" s="322"/>
      <c r="D221" s="322"/>
      <c r="E221" s="322"/>
      <c r="F221" s="322"/>
      <c r="G221" s="322"/>
      <c r="H221" s="322"/>
    </row>
    <row r="222" spans="2:8" s="48" customFormat="1" ht="14.25">
      <c r="B222" s="322"/>
      <c r="C222" s="322"/>
      <c r="D222" s="322"/>
      <c r="E222" s="322"/>
      <c r="F222" s="322"/>
      <c r="G222" s="322"/>
      <c r="H222" s="322"/>
    </row>
    <row r="223" spans="2:8" s="48" customFormat="1" ht="14.25">
      <c r="B223" s="322"/>
      <c r="C223" s="322"/>
      <c r="D223" s="322"/>
      <c r="E223" s="322"/>
      <c r="F223" s="322"/>
      <c r="G223" s="322"/>
      <c r="H223" s="322"/>
    </row>
    <row r="224" spans="2:8" s="48" customFormat="1" ht="14.25">
      <c r="B224" s="322"/>
      <c r="C224" s="322"/>
      <c r="D224" s="322"/>
      <c r="E224" s="322"/>
      <c r="F224" s="322"/>
      <c r="G224" s="322"/>
      <c r="H224" s="322"/>
    </row>
    <row r="225" spans="2:8" s="48" customFormat="1" ht="14.25">
      <c r="B225" s="322"/>
      <c r="C225" s="322"/>
      <c r="D225" s="322"/>
      <c r="E225" s="322"/>
      <c r="F225" s="322"/>
      <c r="G225" s="322"/>
      <c r="H225" s="322"/>
    </row>
    <row r="226" spans="2:8" s="48" customFormat="1" ht="14.25">
      <c r="B226" s="322"/>
      <c r="C226" s="322"/>
      <c r="D226" s="322"/>
      <c r="E226" s="322"/>
      <c r="F226" s="322"/>
      <c r="G226" s="322"/>
      <c r="H226" s="322"/>
    </row>
    <row r="227" spans="2:8" s="48" customFormat="1" ht="14.25">
      <c r="B227" s="322"/>
      <c r="C227" s="322"/>
      <c r="D227" s="322"/>
      <c r="E227" s="322"/>
      <c r="F227" s="322"/>
      <c r="G227" s="322"/>
      <c r="H227" s="322"/>
    </row>
    <row r="228" spans="2:8" s="48" customFormat="1" ht="14.25">
      <c r="B228" s="322"/>
      <c r="C228" s="322"/>
      <c r="D228" s="322"/>
      <c r="E228" s="322"/>
      <c r="F228" s="322"/>
      <c r="G228" s="322"/>
      <c r="H228" s="322"/>
    </row>
    <row r="229" spans="2:8" s="48" customFormat="1" ht="14.25">
      <c r="B229" s="322"/>
      <c r="C229" s="322"/>
      <c r="D229" s="322"/>
      <c r="E229" s="322"/>
      <c r="F229" s="322"/>
      <c r="G229" s="322"/>
      <c r="H229" s="322"/>
    </row>
    <row r="230" spans="2:8" s="48" customFormat="1" ht="14.25">
      <c r="B230" s="322"/>
      <c r="C230" s="322"/>
      <c r="D230" s="322"/>
      <c r="E230" s="322"/>
      <c r="F230" s="322"/>
      <c r="G230" s="322"/>
      <c r="H230" s="322"/>
    </row>
    <row r="231" spans="2:8" s="48" customFormat="1" ht="14.25">
      <c r="B231" s="322"/>
      <c r="C231" s="322"/>
      <c r="D231" s="322"/>
      <c r="E231" s="322"/>
      <c r="F231" s="322"/>
      <c r="G231" s="322"/>
      <c r="H231" s="322"/>
    </row>
    <row r="232" spans="2:8" s="48" customFormat="1" ht="14.25">
      <c r="B232" s="322"/>
      <c r="C232" s="322"/>
      <c r="D232" s="322"/>
      <c r="E232" s="322"/>
      <c r="F232" s="322"/>
      <c r="G232" s="322"/>
      <c r="H232" s="322"/>
    </row>
    <row r="233" spans="2:8" s="48" customFormat="1" ht="14.25">
      <c r="B233" s="322"/>
      <c r="C233" s="322"/>
      <c r="D233" s="322"/>
      <c r="E233" s="322"/>
      <c r="F233" s="322"/>
      <c r="G233" s="322"/>
      <c r="H233" s="322"/>
    </row>
    <row r="234" spans="2:8" s="48" customFormat="1" ht="14.25">
      <c r="B234" s="322"/>
      <c r="C234" s="322"/>
      <c r="D234" s="322"/>
      <c r="E234" s="322"/>
      <c r="F234" s="322"/>
      <c r="G234" s="322"/>
      <c r="H234" s="322"/>
    </row>
    <row r="235" spans="2:8" s="48" customFormat="1" ht="14.25">
      <c r="B235" s="322"/>
      <c r="C235" s="322"/>
      <c r="D235" s="322"/>
      <c r="E235" s="322"/>
      <c r="F235" s="322"/>
      <c r="G235" s="322"/>
      <c r="H235" s="322"/>
    </row>
    <row r="236" spans="2:8" s="48" customFormat="1" ht="14.25">
      <c r="B236" s="322"/>
      <c r="C236" s="322"/>
      <c r="D236" s="322"/>
      <c r="E236" s="322"/>
      <c r="F236" s="322"/>
      <c r="G236" s="322"/>
      <c r="H236" s="322"/>
    </row>
    <row r="237" spans="2:8" s="48" customFormat="1" ht="14.25">
      <c r="B237" s="322"/>
      <c r="C237" s="322"/>
      <c r="D237" s="322"/>
      <c r="E237" s="322"/>
      <c r="F237" s="322"/>
      <c r="G237" s="322"/>
      <c r="H237" s="322"/>
    </row>
    <row r="238" spans="2:8" s="48" customFormat="1" ht="14.25">
      <c r="B238" s="322"/>
      <c r="C238" s="322"/>
      <c r="D238" s="322"/>
      <c r="E238" s="322"/>
      <c r="F238" s="322"/>
      <c r="G238" s="322"/>
      <c r="H238" s="322"/>
    </row>
    <row r="239" spans="2:8" s="48" customFormat="1" ht="14.25">
      <c r="B239" s="322"/>
      <c r="C239" s="322"/>
      <c r="D239" s="322"/>
      <c r="E239" s="322"/>
      <c r="F239" s="322"/>
      <c r="G239" s="322"/>
      <c r="H239" s="322"/>
    </row>
    <row r="240" spans="2:8" s="48" customFormat="1" ht="14.25">
      <c r="B240" s="322"/>
      <c r="C240" s="322"/>
      <c r="D240" s="322"/>
      <c r="E240" s="322"/>
      <c r="F240" s="322"/>
      <c r="G240" s="322"/>
      <c r="H240" s="322"/>
    </row>
    <row r="241" spans="2:8" s="48" customFormat="1" ht="14.25">
      <c r="B241" s="322"/>
      <c r="C241" s="322"/>
      <c r="D241" s="322"/>
      <c r="E241" s="322"/>
      <c r="F241" s="322"/>
      <c r="G241" s="322"/>
      <c r="H241" s="322"/>
    </row>
    <row r="242" spans="2:8" s="48" customFormat="1" ht="14.25">
      <c r="B242" s="322"/>
      <c r="C242" s="322"/>
      <c r="D242" s="322"/>
      <c r="E242" s="322"/>
      <c r="F242" s="322"/>
      <c r="G242" s="322"/>
      <c r="H242" s="322"/>
    </row>
    <row r="243" spans="2:8" s="48" customFormat="1" ht="14.25">
      <c r="B243" s="322"/>
      <c r="C243" s="322"/>
      <c r="D243" s="322"/>
      <c r="E243" s="322"/>
      <c r="F243" s="322"/>
      <c r="G243" s="322"/>
      <c r="H243" s="322"/>
    </row>
    <row r="244" spans="2:8" s="48" customFormat="1" ht="14.25">
      <c r="B244" s="322"/>
      <c r="C244" s="322"/>
      <c r="D244" s="322"/>
      <c r="E244" s="322"/>
      <c r="F244" s="322"/>
      <c r="G244" s="322"/>
      <c r="H244" s="322"/>
    </row>
    <row r="245" spans="2:8" s="48" customFormat="1" ht="14.25">
      <c r="B245" s="322"/>
      <c r="C245" s="322"/>
      <c r="D245" s="322"/>
      <c r="E245" s="322"/>
      <c r="F245" s="322"/>
      <c r="G245" s="322"/>
      <c r="H245" s="322"/>
    </row>
    <row r="246" spans="2:8" s="48" customFormat="1" ht="14.25">
      <c r="B246" s="322"/>
      <c r="C246" s="322"/>
      <c r="D246" s="322"/>
      <c r="E246" s="322"/>
      <c r="F246" s="322"/>
      <c r="G246" s="322"/>
      <c r="H246" s="322"/>
    </row>
    <row r="247" spans="2:8" s="48" customFormat="1" ht="14.25">
      <c r="B247" s="322"/>
      <c r="C247" s="322"/>
      <c r="D247" s="322"/>
      <c r="E247" s="322"/>
      <c r="F247" s="322"/>
      <c r="G247" s="322"/>
      <c r="H247" s="322"/>
    </row>
    <row r="248" spans="2:8" s="48" customFormat="1" ht="14.25">
      <c r="B248" s="322"/>
      <c r="C248" s="322"/>
      <c r="D248" s="322"/>
      <c r="E248" s="322"/>
      <c r="F248" s="322"/>
      <c r="G248" s="322"/>
      <c r="H248" s="322"/>
    </row>
    <row r="249" spans="2:8" s="48" customFormat="1" ht="14.25">
      <c r="B249" s="322"/>
      <c r="C249" s="322"/>
      <c r="D249" s="322"/>
      <c r="E249" s="322"/>
      <c r="F249" s="322"/>
      <c r="G249" s="322"/>
      <c r="H249" s="322"/>
    </row>
    <row r="250" spans="2:8" s="48" customFormat="1" ht="14.25">
      <c r="B250" s="322"/>
      <c r="C250" s="322"/>
      <c r="D250" s="322"/>
      <c r="E250" s="322"/>
      <c r="F250" s="322"/>
      <c r="G250" s="322"/>
      <c r="H250" s="322"/>
    </row>
    <row r="251" spans="2:8" s="48" customFormat="1" ht="14.25">
      <c r="B251" s="322"/>
      <c r="C251" s="322"/>
      <c r="D251" s="322"/>
      <c r="E251" s="322"/>
      <c r="F251" s="322"/>
      <c r="G251" s="322"/>
      <c r="H251" s="322"/>
    </row>
    <row r="252" spans="2:8" s="48" customFormat="1" ht="14.25">
      <c r="B252" s="322"/>
      <c r="C252" s="322"/>
      <c r="D252" s="322"/>
      <c r="E252" s="322"/>
      <c r="F252" s="322"/>
      <c r="G252" s="322"/>
      <c r="H252" s="322"/>
    </row>
    <row r="253" spans="2:8" s="48" customFormat="1" ht="14.25">
      <c r="B253" s="322"/>
      <c r="C253" s="322"/>
      <c r="D253" s="322"/>
      <c r="E253" s="322"/>
      <c r="F253" s="322"/>
      <c r="G253" s="322"/>
      <c r="H253" s="322"/>
    </row>
    <row r="254" spans="2:8" s="48" customFormat="1" ht="14.25">
      <c r="B254" s="322"/>
      <c r="C254" s="322"/>
      <c r="D254" s="322"/>
      <c r="E254" s="322"/>
      <c r="F254" s="322"/>
      <c r="G254" s="322"/>
      <c r="H254" s="322"/>
    </row>
    <row r="255" spans="2:8" s="48" customFormat="1" ht="14.25">
      <c r="B255" s="322"/>
      <c r="C255" s="322"/>
      <c r="D255" s="322"/>
      <c r="E255" s="322"/>
      <c r="F255" s="322"/>
      <c r="G255" s="322"/>
      <c r="H255" s="322"/>
    </row>
    <row r="256" spans="2:8" s="48" customFormat="1" ht="14.25">
      <c r="B256" s="322"/>
      <c r="C256" s="322"/>
      <c r="D256" s="322"/>
      <c r="E256" s="322"/>
      <c r="F256" s="322"/>
      <c r="G256" s="322"/>
      <c r="H256" s="322"/>
    </row>
    <row r="257" spans="2:8" s="48" customFormat="1" ht="14.25">
      <c r="B257" s="322"/>
      <c r="C257" s="322"/>
      <c r="D257" s="322"/>
      <c r="E257" s="322"/>
      <c r="F257" s="322"/>
      <c r="G257" s="322"/>
      <c r="H257" s="322"/>
    </row>
    <row r="258" spans="2:8" s="48" customFormat="1" ht="14.25">
      <c r="B258" s="322"/>
      <c r="C258" s="322"/>
      <c r="D258" s="322"/>
      <c r="E258" s="322"/>
      <c r="F258" s="322"/>
      <c r="G258" s="322"/>
      <c r="H258" s="322"/>
    </row>
    <row r="259" spans="2:8" s="48" customFormat="1" ht="14.25">
      <c r="B259" s="322"/>
      <c r="C259" s="322"/>
      <c r="D259" s="322"/>
      <c r="E259" s="322"/>
      <c r="F259" s="322"/>
      <c r="G259" s="322"/>
      <c r="H259" s="322"/>
    </row>
    <row r="260" spans="2:8" s="48" customFormat="1" ht="14.25">
      <c r="B260" s="322"/>
      <c r="C260" s="322"/>
      <c r="D260" s="322"/>
      <c r="E260" s="322"/>
      <c r="F260" s="322"/>
      <c r="G260" s="322"/>
      <c r="H260" s="322"/>
    </row>
    <row r="261" spans="2:8" s="48" customFormat="1" ht="14.25">
      <c r="B261" s="322"/>
      <c r="C261" s="322"/>
      <c r="D261" s="322"/>
      <c r="E261" s="322"/>
      <c r="F261" s="322"/>
      <c r="G261" s="322"/>
      <c r="H261" s="322"/>
    </row>
    <row r="262" spans="2:8" s="48" customFormat="1" ht="14.25">
      <c r="B262" s="322"/>
      <c r="C262" s="322"/>
      <c r="D262" s="322"/>
      <c r="E262" s="322"/>
      <c r="F262" s="322"/>
      <c r="G262" s="322"/>
      <c r="H262" s="322"/>
    </row>
    <row r="263" spans="2:8" s="48" customFormat="1" ht="14.25">
      <c r="B263" s="322"/>
      <c r="C263" s="322"/>
      <c r="D263" s="322"/>
      <c r="E263" s="322"/>
      <c r="F263" s="322"/>
      <c r="G263" s="322"/>
      <c r="H263" s="322"/>
    </row>
    <row r="264" spans="2:8" s="48" customFormat="1" ht="14.25">
      <c r="B264" s="322"/>
      <c r="C264" s="322"/>
      <c r="D264" s="322"/>
      <c r="E264" s="322"/>
      <c r="F264" s="322"/>
      <c r="G264" s="322"/>
      <c r="H264" s="322"/>
    </row>
    <row r="265" spans="2:8" s="48" customFormat="1" ht="14.25">
      <c r="B265" s="322"/>
      <c r="C265" s="322"/>
      <c r="D265" s="322"/>
      <c r="E265" s="322"/>
      <c r="F265" s="322"/>
      <c r="G265" s="322"/>
      <c r="H265" s="322"/>
    </row>
    <row r="266" spans="2:8" s="48" customFormat="1" ht="14.25">
      <c r="B266" s="322"/>
      <c r="C266" s="322"/>
      <c r="D266" s="322"/>
      <c r="E266" s="322"/>
      <c r="F266" s="322"/>
      <c r="G266" s="322"/>
      <c r="H266" s="322"/>
    </row>
    <row r="267" spans="2:8" s="48" customFormat="1" ht="14.25">
      <c r="B267" s="322"/>
      <c r="C267" s="322"/>
      <c r="D267" s="322"/>
      <c r="E267" s="322"/>
      <c r="F267" s="322"/>
      <c r="G267" s="322"/>
      <c r="H267" s="322"/>
    </row>
    <row r="268" spans="2:8" s="48" customFormat="1" ht="14.25">
      <c r="B268" s="322"/>
      <c r="C268" s="322"/>
      <c r="D268" s="322"/>
      <c r="E268" s="322"/>
      <c r="F268" s="322"/>
      <c r="G268" s="322"/>
      <c r="H268" s="322"/>
    </row>
    <row r="269" spans="2:8" s="48" customFormat="1" ht="14.25">
      <c r="B269" s="322"/>
      <c r="C269" s="322"/>
      <c r="D269" s="322"/>
      <c r="E269" s="322"/>
      <c r="F269" s="322"/>
      <c r="G269" s="322"/>
      <c r="H269" s="322"/>
    </row>
    <row r="270" spans="2:8" s="48" customFormat="1" ht="14.25">
      <c r="B270" s="322"/>
      <c r="C270" s="322"/>
      <c r="D270" s="322"/>
      <c r="E270" s="322"/>
      <c r="F270" s="322"/>
      <c r="G270" s="322"/>
      <c r="H270" s="322"/>
    </row>
    <row r="271" spans="2:8" s="48" customFormat="1" ht="14.25">
      <c r="B271" s="322"/>
      <c r="C271" s="322"/>
      <c r="D271" s="322"/>
      <c r="E271" s="322"/>
      <c r="F271" s="322"/>
      <c r="G271" s="322"/>
      <c r="H271" s="322"/>
    </row>
    <row r="272" spans="2:8" s="48" customFormat="1" ht="14.25">
      <c r="B272" s="322"/>
      <c r="C272" s="322"/>
      <c r="D272" s="322"/>
      <c r="E272" s="322"/>
      <c r="F272" s="322"/>
      <c r="G272" s="322"/>
      <c r="H272" s="322"/>
    </row>
    <row r="273" spans="2:8" s="48" customFormat="1" ht="14.25">
      <c r="B273" s="322"/>
      <c r="C273" s="322"/>
      <c r="D273" s="322"/>
      <c r="E273" s="322"/>
      <c r="F273" s="322"/>
      <c r="G273" s="322"/>
      <c r="H273" s="322"/>
    </row>
    <row r="274" spans="2:8" s="48" customFormat="1" ht="14.25">
      <c r="B274" s="322"/>
      <c r="C274" s="322"/>
      <c r="D274" s="322"/>
      <c r="E274" s="322"/>
      <c r="F274" s="322"/>
      <c r="G274" s="322"/>
      <c r="H274" s="322"/>
    </row>
    <row r="275" spans="2:8" s="48" customFormat="1" ht="14.25">
      <c r="B275" s="322"/>
      <c r="C275" s="322"/>
      <c r="D275" s="322"/>
      <c r="E275" s="322"/>
      <c r="F275" s="322"/>
      <c r="G275" s="322"/>
      <c r="H275" s="322"/>
    </row>
    <row r="276" spans="2:8" s="48" customFormat="1" ht="14.25">
      <c r="B276" s="322"/>
      <c r="C276" s="322"/>
      <c r="D276" s="322"/>
      <c r="E276" s="322"/>
      <c r="F276" s="322"/>
      <c r="G276" s="322"/>
      <c r="H276" s="322"/>
    </row>
    <row r="277" spans="2:8" s="48" customFormat="1" ht="14.25">
      <c r="B277" s="322"/>
      <c r="C277" s="322"/>
      <c r="D277" s="322"/>
      <c r="E277" s="322"/>
      <c r="F277" s="322"/>
      <c r="G277" s="322"/>
      <c r="H277" s="322"/>
    </row>
    <row r="278" spans="2:8" s="48" customFormat="1" ht="14.25">
      <c r="B278" s="322"/>
      <c r="C278" s="322"/>
      <c r="D278" s="322"/>
      <c r="E278" s="322"/>
      <c r="F278" s="322"/>
      <c r="G278" s="322"/>
      <c r="H278" s="322"/>
    </row>
    <row r="279" spans="2:8" s="48" customFormat="1" ht="14.25">
      <c r="B279" s="322"/>
      <c r="C279" s="322"/>
      <c r="D279" s="322"/>
      <c r="E279" s="322"/>
      <c r="F279" s="322"/>
      <c r="G279" s="322"/>
      <c r="H279" s="322"/>
    </row>
    <row r="280" spans="2:8" s="48" customFormat="1" ht="14.25">
      <c r="B280" s="322"/>
      <c r="C280" s="322"/>
      <c r="D280" s="322"/>
      <c r="E280" s="322"/>
      <c r="F280" s="322"/>
      <c r="G280" s="322"/>
      <c r="H280" s="322"/>
    </row>
    <row r="281" spans="2:8" s="48" customFormat="1" ht="14.25">
      <c r="B281" s="322"/>
      <c r="C281" s="322"/>
      <c r="D281" s="322"/>
      <c r="E281" s="322"/>
      <c r="F281" s="322"/>
      <c r="G281" s="322"/>
      <c r="H281" s="322"/>
    </row>
    <row r="282" spans="2:8" s="48" customFormat="1" ht="14.25">
      <c r="B282" s="322"/>
      <c r="C282" s="322"/>
      <c r="D282" s="322"/>
      <c r="E282" s="322"/>
      <c r="F282" s="322"/>
      <c r="G282" s="322"/>
      <c r="H282" s="322"/>
    </row>
    <row r="283" spans="2:8" s="48" customFormat="1" ht="14.25">
      <c r="B283" s="322"/>
      <c r="C283" s="322"/>
      <c r="D283" s="322"/>
      <c r="E283" s="322"/>
      <c r="F283" s="322"/>
      <c r="G283" s="322"/>
      <c r="H283" s="322"/>
    </row>
    <row r="284" spans="2:8" s="48" customFormat="1" ht="14.25">
      <c r="B284" s="322"/>
      <c r="C284" s="322"/>
      <c r="D284" s="322"/>
      <c r="E284" s="322"/>
      <c r="F284" s="322"/>
      <c r="G284" s="322"/>
      <c r="H284" s="322"/>
    </row>
    <row r="285" spans="2:8" s="48" customFormat="1" ht="14.25">
      <c r="B285" s="322"/>
      <c r="C285" s="322"/>
      <c r="D285" s="322"/>
      <c r="E285" s="322"/>
      <c r="F285" s="322"/>
      <c r="G285" s="322"/>
      <c r="H285" s="322"/>
    </row>
    <row r="286" spans="2:8" s="48" customFormat="1" ht="14.25">
      <c r="B286" s="322"/>
      <c r="C286" s="322"/>
      <c r="D286" s="322"/>
      <c r="E286" s="322"/>
      <c r="F286" s="322"/>
      <c r="G286" s="322"/>
      <c r="H286" s="322"/>
    </row>
    <row r="287" spans="2:8" s="48" customFormat="1" ht="14.25">
      <c r="B287" s="322"/>
      <c r="C287" s="322"/>
      <c r="D287" s="322"/>
      <c r="E287" s="322"/>
      <c r="F287" s="322"/>
      <c r="G287" s="322"/>
      <c r="H287" s="322"/>
    </row>
    <row r="288" spans="2:8" s="48" customFormat="1" ht="14.25">
      <c r="B288" s="322"/>
      <c r="C288" s="322"/>
      <c r="D288" s="322"/>
      <c r="E288" s="322"/>
      <c r="F288" s="322"/>
      <c r="G288" s="322"/>
      <c r="H288" s="322"/>
    </row>
    <row r="289" spans="2:8" s="48" customFormat="1" ht="14.25">
      <c r="B289" s="322"/>
      <c r="C289" s="322"/>
      <c r="D289" s="322"/>
      <c r="E289" s="322"/>
      <c r="F289" s="322"/>
      <c r="G289" s="322"/>
      <c r="H289" s="322"/>
    </row>
    <row r="290" spans="2:8" s="48" customFormat="1" ht="14.25">
      <c r="B290" s="322"/>
      <c r="C290" s="322"/>
      <c r="D290" s="322"/>
      <c r="E290" s="322"/>
      <c r="F290" s="322"/>
      <c r="G290" s="322"/>
      <c r="H290" s="322"/>
    </row>
    <row r="291" spans="2:8" s="48" customFormat="1" ht="14.25">
      <c r="B291" s="322"/>
      <c r="C291" s="322"/>
      <c r="D291" s="322"/>
      <c r="E291" s="322"/>
      <c r="F291" s="322"/>
      <c r="G291" s="322"/>
      <c r="H291" s="322"/>
    </row>
    <row r="292" spans="2:8" s="48" customFormat="1" ht="14.25">
      <c r="B292" s="322"/>
      <c r="C292" s="322"/>
      <c r="D292" s="322"/>
      <c r="E292" s="322"/>
      <c r="F292" s="322"/>
      <c r="G292" s="322"/>
      <c r="H292" s="322"/>
    </row>
    <row r="293" spans="2:8" s="48" customFormat="1" ht="14.25">
      <c r="B293" s="322"/>
      <c r="C293" s="322"/>
      <c r="D293" s="322"/>
      <c r="E293" s="322"/>
      <c r="F293" s="322"/>
      <c r="G293" s="322"/>
      <c r="H293" s="322"/>
    </row>
    <row r="294" spans="2:8" s="48" customFormat="1" ht="14.25">
      <c r="B294" s="322"/>
      <c r="C294" s="322"/>
      <c r="D294" s="322"/>
      <c r="E294" s="322"/>
      <c r="F294" s="322"/>
      <c r="G294" s="322"/>
      <c r="H294" s="322"/>
    </row>
    <row r="295" spans="2:8" s="48" customFormat="1" ht="14.25">
      <c r="B295" s="322"/>
      <c r="C295" s="322"/>
      <c r="D295" s="322"/>
      <c r="E295" s="322"/>
      <c r="F295" s="322"/>
      <c r="G295" s="322"/>
      <c r="H295" s="322"/>
    </row>
    <row r="296" spans="2:8" s="48" customFormat="1" ht="14.25">
      <c r="B296" s="322"/>
      <c r="C296" s="322"/>
      <c r="D296" s="322"/>
      <c r="E296" s="322"/>
      <c r="F296" s="322"/>
      <c r="G296" s="322"/>
      <c r="H296" s="322"/>
    </row>
    <row r="297" spans="2:8" s="48" customFormat="1" ht="14.25">
      <c r="B297" s="322"/>
      <c r="C297" s="322"/>
      <c r="D297" s="322"/>
      <c r="E297" s="322"/>
      <c r="F297" s="322"/>
      <c r="G297" s="322"/>
      <c r="H297" s="322"/>
    </row>
    <row r="298" spans="2:8" s="48" customFormat="1" ht="14.25">
      <c r="B298" s="322"/>
      <c r="C298" s="322"/>
      <c r="D298" s="322"/>
      <c r="E298" s="322"/>
      <c r="F298" s="322"/>
      <c r="G298" s="322"/>
      <c r="H298" s="322"/>
    </row>
    <row r="299" spans="2:8" s="48" customFormat="1" ht="14.25">
      <c r="B299" s="322"/>
      <c r="C299" s="322"/>
      <c r="D299" s="322"/>
      <c r="E299" s="322"/>
      <c r="F299" s="322"/>
      <c r="G299" s="322"/>
      <c r="H299" s="322"/>
    </row>
    <row r="300" spans="2:8" s="48" customFormat="1" ht="14.25">
      <c r="B300" s="322"/>
      <c r="C300" s="322"/>
      <c r="D300" s="322"/>
      <c r="E300" s="322"/>
      <c r="F300" s="322"/>
      <c r="G300" s="322"/>
      <c r="H300" s="322"/>
    </row>
    <row r="301" spans="2:8" s="48" customFormat="1" ht="14.25">
      <c r="B301" s="322"/>
      <c r="C301" s="322"/>
      <c r="D301" s="322"/>
      <c r="E301" s="322"/>
      <c r="F301" s="322"/>
      <c r="G301" s="322"/>
      <c r="H301" s="322"/>
    </row>
    <row r="302" spans="2:8" s="48" customFormat="1" ht="14.25">
      <c r="B302" s="322"/>
      <c r="C302" s="322"/>
      <c r="D302" s="322"/>
      <c r="E302" s="322"/>
      <c r="F302" s="322"/>
      <c r="G302" s="322"/>
      <c r="H302" s="322"/>
    </row>
    <row r="303" spans="2:8" s="48" customFormat="1" ht="14.25">
      <c r="B303" s="322"/>
      <c r="C303" s="322"/>
      <c r="D303" s="322"/>
      <c r="E303" s="322"/>
      <c r="F303" s="322"/>
      <c r="G303" s="322"/>
      <c r="H303" s="322"/>
    </row>
    <row r="304" spans="2:8" s="48" customFormat="1" ht="14.25">
      <c r="B304" s="322"/>
      <c r="C304" s="322"/>
      <c r="D304" s="322"/>
      <c r="E304" s="322"/>
      <c r="F304" s="322"/>
      <c r="G304" s="322"/>
      <c r="H304" s="322"/>
    </row>
    <row r="305" spans="2:8" s="48" customFormat="1" ht="14.25">
      <c r="B305" s="322"/>
      <c r="C305" s="322"/>
      <c r="D305" s="322"/>
      <c r="E305" s="322"/>
      <c r="F305" s="322"/>
      <c r="G305" s="322"/>
      <c r="H305" s="322"/>
    </row>
    <row r="306" spans="2:8" s="48" customFormat="1" ht="14.25">
      <c r="B306" s="322"/>
      <c r="C306" s="322"/>
      <c r="D306" s="322"/>
      <c r="E306" s="322"/>
      <c r="F306" s="322"/>
      <c r="G306" s="322"/>
      <c r="H306" s="322"/>
    </row>
    <row r="307" spans="2:8" s="48" customFormat="1" ht="14.25">
      <c r="B307" s="322"/>
      <c r="C307" s="322"/>
      <c r="D307" s="322"/>
      <c r="E307" s="322"/>
      <c r="F307" s="322"/>
      <c r="G307" s="322"/>
      <c r="H307" s="322"/>
    </row>
    <row r="308" spans="2:8" s="48" customFormat="1" ht="14.25">
      <c r="B308" s="322"/>
      <c r="C308" s="322"/>
      <c r="D308" s="322"/>
      <c r="E308" s="322"/>
      <c r="F308" s="322"/>
      <c r="G308" s="322"/>
      <c r="H308" s="322"/>
    </row>
    <row r="309" spans="2:8" s="48" customFormat="1" ht="14.25">
      <c r="B309" s="322"/>
      <c r="C309" s="322"/>
      <c r="D309" s="322"/>
      <c r="E309" s="322"/>
      <c r="F309" s="322"/>
      <c r="G309" s="322"/>
      <c r="H309" s="322"/>
    </row>
    <row r="310" spans="2:8" s="48" customFormat="1" ht="14.25">
      <c r="B310" s="322"/>
      <c r="C310" s="322"/>
      <c r="D310" s="322"/>
      <c r="E310" s="322"/>
      <c r="F310" s="322"/>
      <c r="G310" s="322"/>
      <c r="H310" s="322"/>
    </row>
    <row r="311" spans="2:8" s="48" customFormat="1" ht="14.25">
      <c r="B311" s="322"/>
      <c r="C311" s="322"/>
      <c r="D311" s="322"/>
      <c r="E311" s="322"/>
      <c r="F311" s="322"/>
      <c r="G311" s="322"/>
      <c r="H311" s="322"/>
    </row>
    <row r="312" spans="2:8" s="48" customFormat="1" ht="14.25">
      <c r="B312" s="322"/>
      <c r="C312" s="322"/>
      <c r="D312" s="322"/>
      <c r="E312" s="322"/>
      <c r="F312" s="322"/>
      <c r="G312" s="322"/>
      <c r="H312" s="322"/>
    </row>
    <row r="313" spans="2:8" s="48" customFormat="1" ht="14.25">
      <c r="B313" s="322"/>
      <c r="C313" s="322"/>
      <c r="D313" s="322"/>
      <c r="E313" s="322"/>
      <c r="F313" s="322"/>
      <c r="G313" s="322"/>
      <c r="H313" s="322"/>
    </row>
    <row r="314" spans="2:8" s="48" customFormat="1" ht="14.25">
      <c r="B314" s="322"/>
      <c r="C314" s="322"/>
      <c r="D314" s="322"/>
      <c r="E314" s="322"/>
      <c r="F314" s="322"/>
      <c r="G314" s="322"/>
      <c r="H314" s="322"/>
    </row>
    <row r="315" spans="2:8" s="48" customFormat="1" ht="14.25">
      <c r="B315" s="322"/>
      <c r="C315" s="322"/>
      <c r="D315" s="322"/>
      <c r="E315" s="322"/>
      <c r="F315" s="322"/>
      <c r="G315" s="322"/>
      <c r="H315" s="322"/>
    </row>
    <row r="316" spans="2:8" s="48" customFormat="1" ht="14.25">
      <c r="B316" s="322"/>
      <c r="C316" s="322"/>
      <c r="D316" s="322"/>
      <c r="E316" s="322"/>
      <c r="F316" s="322"/>
      <c r="G316" s="322"/>
      <c r="H316" s="322"/>
    </row>
    <row r="317" spans="2:8" s="48" customFormat="1" ht="14.25">
      <c r="B317" s="322"/>
      <c r="C317" s="322"/>
      <c r="D317" s="322"/>
      <c r="E317" s="322"/>
      <c r="F317" s="322"/>
      <c r="G317" s="322"/>
      <c r="H317" s="322"/>
    </row>
    <row r="318" spans="2:8" s="48" customFormat="1" ht="14.25">
      <c r="B318" s="322"/>
      <c r="C318" s="322"/>
      <c r="D318" s="322"/>
      <c r="E318" s="322"/>
      <c r="F318" s="322"/>
      <c r="G318" s="322"/>
      <c r="H318" s="322"/>
    </row>
    <row r="319" spans="2:8" s="48" customFormat="1" ht="14.25">
      <c r="B319" s="322"/>
      <c r="C319" s="322"/>
      <c r="D319" s="322"/>
      <c r="E319" s="322"/>
      <c r="F319" s="322"/>
      <c r="G319" s="322"/>
      <c r="H319" s="322"/>
    </row>
    <row r="320" spans="2:8" s="48" customFormat="1" ht="14.25">
      <c r="B320" s="322"/>
      <c r="C320" s="322"/>
      <c r="D320" s="322"/>
      <c r="E320" s="322"/>
      <c r="F320" s="322"/>
      <c r="G320" s="322"/>
      <c r="H320" s="322"/>
    </row>
    <row r="321" spans="2:8" s="48" customFormat="1" ht="14.25">
      <c r="B321" s="322"/>
      <c r="C321" s="322"/>
      <c r="D321" s="322"/>
      <c r="E321" s="322"/>
      <c r="F321" s="322"/>
      <c r="G321" s="322"/>
      <c r="H321" s="322"/>
    </row>
    <row r="322" spans="2:8" s="48" customFormat="1" ht="14.25">
      <c r="B322" s="322"/>
      <c r="C322" s="322"/>
      <c r="D322" s="322"/>
      <c r="E322" s="322"/>
      <c r="F322" s="322"/>
      <c r="G322" s="322"/>
      <c r="H322" s="322"/>
    </row>
    <row r="323" spans="2:8" s="48" customFormat="1" ht="14.25">
      <c r="B323" s="322"/>
      <c r="C323" s="322"/>
      <c r="D323" s="322"/>
      <c r="E323" s="322"/>
      <c r="F323" s="322"/>
      <c r="G323" s="322"/>
      <c r="H323" s="322"/>
    </row>
    <row r="324" spans="2:8" s="48" customFormat="1" ht="14.25">
      <c r="B324" s="322"/>
      <c r="C324" s="322"/>
      <c r="D324" s="322"/>
      <c r="E324" s="322"/>
      <c r="F324" s="322"/>
      <c r="G324" s="322"/>
      <c r="H324" s="322"/>
    </row>
    <row r="325" spans="2:8" s="48" customFormat="1" ht="14.25">
      <c r="B325" s="322"/>
      <c r="C325" s="322"/>
      <c r="D325" s="322"/>
      <c r="E325" s="322"/>
      <c r="F325" s="322"/>
      <c r="G325" s="322"/>
      <c r="H325" s="322"/>
    </row>
    <row r="326" spans="2:8" s="48" customFormat="1" ht="14.25">
      <c r="B326" s="322"/>
      <c r="C326" s="322"/>
      <c r="D326" s="322"/>
      <c r="E326" s="322"/>
      <c r="F326" s="322"/>
      <c r="G326" s="322"/>
      <c r="H326" s="322"/>
    </row>
    <row r="327" spans="2:8" s="48" customFormat="1" ht="14.25">
      <c r="B327" s="322"/>
      <c r="C327" s="322"/>
      <c r="D327" s="322"/>
      <c r="E327" s="322"/>
      <c r="F327" s="322"/>
      <c r="G327" s="322"/>
      <c r="H327" s="322"/>
    </row>
    <row r="328" spans="2:8" s="48" customFormat="1" ht="14.25">
      <c r="B328" s="322"/>
      <c r="C328" s="322"/>
      <c r="D328" s="322"/>
      <c r="E328" s="322"/>
      <c r="F328" s="322"/>
      <c r="G328" s="322"/>
      <c r="H328" s="322"/>
    </row>
    <row r="329" spans="2:8" s="48" customFormat="1" ht="14.25">
      <c r="B329" s="322"/>
      <c r="C329" s="322"/>
      <c r="D329" s="322"/>
      <c r="E329" s="322"/>
      <c r="F329" s="322"/>
      <c r="G329" s="322"/>
      <c r="H329" s="322"/>
    </row>
    <row r="330" spans="2:8" s="48" customFormat="1" ht="14.25">
      <c r="B330" s="322"/>
      <c r="C330" s="322"/>
      <c r="D330" s="322"/>
      <c r="E330" s="322"/>
      <c r="F330" s="322"/>
      <c r="G330" s="322"/>
      <c r="H330" s="322"/>
    </row>
    <row r="331" spans="2:8" s="48" customFormat="1" ht="14.25">
      <c r="B331" s="322"/>
      <c r="C331" s="322"/>
      <c r="D331" s="322"/>
      <c r="E331" s="322"/>
      <c r="F331" s="322"/>
      <c r="G331" s="322"/>
      <c r="H331" s="322"/>
    </row>
    <row r="332" spans="2:8" s="48" customFormat="1" ht="14.25">
      <c r="B332" s="322"/>
      <c r="C332" s="322"/>
      <c r="D332" s="322"/>
      <c r="E332" s="322"/>
      <c r="F332" s="322"/>
      <c r="G332" s="322"/>
      <c r="H332" s="322"/>
    </row>
    <row r="333" spans="2:8" s="48" customFormat="1" ht="14.25">
      <c r="B333" s="322"/>
      <c r="C333" s="322"/>
      <c r="D333" s="322"/>
      <c r="E333" s="322"/>
      <c r="F333" s="322"/>
      <c r="G333" s="322"/>
      <c r="H333" s="322"/>
    </row>
    <row r="334" spans="2:8" s="48" customFormat="1" ht="14.25">
      <c r="B334" s="322"/>
      <c r="C334" s="322"/>
      <c r="D334" s="322"/>
      <c r="E334" s="322"/>
      <c r="F334" s="322"/>
      <c r="G334" s="322"/>
      <c r="H334" s="322"/>
    </row>
    <row r="335" spans="2:8" s="48" customFormat="1" ht="14.25">
      <c r="B335" s="322"/>
      <c r="C335" s="322"/>
      <c r="D335" s="322"/>
      <c r="E335" s="322"/>
      <c r="F335" s="322"/>
      <c r="G335" s="322"/>
      <c r="H335" s="322"/>
    </row>
    <row r="336" spans="2:8" s="48" customFormat="1" ht="14.25">
      <c r="B336" s="322"/>
      <c r="C336" s="322"/>
      <c r="D336" s="322"/>
      <c r="E336" s="322"/>
      <c r="F336" s="322"/>
      <c r="G336" s="322"/>
      <c r="H336" s="322"/>
    </row>
    <row r="337" spans="2:8" s="48" customFormat="1" ht="14.25">
      <c r="B337" s="322"/>
      <c r="C337" s="322"/>
      <c r="D337" s="322"/>
      <c r="E337" s="322"/>
      <c r="F337" s="322"/>
      <c r="G337" s="322"/>
      <c r="H337" s="322"/>
    </row>
    <row r="338" spans="2:8" s="48" customFormat="1" ht="14.25">
      <c r="B338" s="322"/>
      <c r="C338" s="322"/>
      <c r="D338" s="322"/>
      <c r="E338" s="322"/>
      <c r="F338" s="322"/>
      <c r="G338" s="322"/>
      <c r="H338" s="322"/>
    </row>
    <row r="339" spans="2:8" s="48" customFormat="1" ht="14.25">
      <c r="B339" s="322"/>
      <c r="C339" s="322"/>
      <c r="D339" s="322"/>
      <c r="E339" s="322"/>
      <c r="F339" s="322"/>
      <c r="G339" s="322"/>
      <c r="H339" s="322"/>
    </row>
    <row r="340" spans="2:8" s="48" customFormat="1" ht="14.25">
      <c r="B340" s="322"/>
      <c r="C340" s="322"/>
      <c r="D340" s="322"/>
      <c r="E340" s="322"/>
      <c r="F340" s="322"/>
      <c r="G340" s="322"/>
      <c r="H340" s="322"/>
    </row>
    <row r="341" spans="2:8" s="48" customFormat="1" ht="14.25">
      <c r="B341" s="322"/>
      <c r="C341" s="322"/>
      <c r="D341" s="322"/>
      <c r="E341" s="322"/>
      <c r="F341" s="322"/>
      <c r="G341" s="322"/>
      <c r="H341" s="322"/>
    </row>
    <row r="342" spans="2:8" s="48" customFormat="1" ht="14.25">
      <c r="B342" s="322"/>
      <c r="C342" s="322"/>
      <c r="D342" s="322"/>
      <c r="E342" s="322"/>
      <c r="F342" s="322"/>
      <c r="G342" s="322"/>
      <c r="H342" s="322"/>
    </row>
    <row r="343" spans="2:8" s="48" customFormat="1" ht="14.25">
      <c r="B343" s="322"/>
      <c r="C343" s="322"/>
      <c r="D343" s="322"/>
      <c r="E343" s="322"/>
      <c r="F343" s="322"/>
      <c r="G343" s="322"/>
      <c r="H343" s="322"/>
    </row>
    <row r="344" spans="2:8" s="48" customFormat="1" ht="14.25">
      <c r="B344" s="322"/>
      <c r="C344" s="322"/>
      <c r="D344" s="322"/>
      <c r="E344" s="322"/>
      <c r="F344" s="322"/>
      <c r="G344" s="322"/>
      <c r="H344" s="322"/>
    </row>
    <row r="345" spans="2:8" s="48" customFormat="1" ht="14.25">
      <c r="B345" s="322"/>
      <c r="C345" s="322"/>
      <c r="D345" s="322"/>
      <c r="E345" s="322"/>
      <c r="F345" s="322"/>
      <c r="G345" s="322"/>
      <c r="H345" s="322"/>
    </row>
    <row r="346" spans="2:8" s="48" customFormat="1" ht="14.25">
      <c r="B346" s="322"/>
      <c r="C346" s="322"/>
      <c r="D346" s="322"/>
      <c r="E346" s="322"/>
      <c r="F346" s="322"/>
      <c r="G346" s="322"/>
      <c r="H346" s="322"/>
    </row>
    <row r="347" spans="2:8" s="48" customFormat="1" ht="14.25">
      <c r="B347" s="322"/>
      <c r="C347" s="322"/>
      <c r="D347" s="322"/>
      <c r="E347" s="322"/>
      <c r="F347" s="322"/>
      <c r="G347" s="322"/>
      <c r="H347" s="322"/>
    </row>
    <row r="348" spans="2:8" s="48" customFormat="1" ht="14.25">
      <c r="B348" s="322"/>
      <c r="C348" s="322"/>
      <c r="D348" s="322"/>
      <c r="E348" s="322"/>
      <c r="F348" s="322"/>
      <c r="G348" s="322"/>
      <c r="H348" s="322"/>
    </row>
    <row r="349" spans="2:8" s="48" customFormat="1" ht="14.25">
      <c r="B349" s="322"/>
      <c r="C349" s="322"/>
      <c r="D349" s="322"/>
      <c r="E349" s="322"/>
      <c r="F349" s="322"/>
      <c r="G349" s="322"/>
      <c r="H349" s="322"/>
    </row>
    <row r="350" spans="2:8" s="48" customFormat="1" ht="14.25">
      <c r="B350" s="322"/>
      <c r="C350" s="322"/>
      <c r="D350" s="322"/>
      <c r="E350" s="322"/>
      <c r="F350" s="322"/>
      <c r="G350" s="322"/>
      <c r="H350" s="322"/>
    </row>
    <row r="351" spans="2:8" s="48" customFormat="1" ht="14.25">
      <c r="B351" s="322"/>
      <c r="C351" s="322"/>
      <c r="D351" s="322"/>
      <c r="E351" s="322"/>
      <c r="F351" s="322"/>
      <c r="G351" s="322"/>
      <c r="H351" s="322"/>
    </row>
    <row r="352" spans="2:8" s="48" customFormat="1" ht="14.25">
      <c r="B352" s="322"/>
      <c r="C352" s="322"/>
      <c r="D352" s="322"/>
      <c r="E352" s="322"/>
      <c r="F352" s="322"/>
      <c r="G352" s="322"/>
      <c r="H352" s="322"/>
    </row>
    <row r="353" spans="2:8" s="48" customFormat="1" ht="14.25">
      <c r="B353" s="322"/>
      <c r="C353" s="322"/>
      <c r="D353" s="322"/>
      <c r="E353" s="322"/>
      <c r="F353" s="322"/>
      <c r="G353" s="322"/>
      <c r="H353" s="322"/>
    </row>
    <row r="354" spans="2:8" s="48" customFormat="1" ht="14.25">
      <c r="B354" s="322"/>
      <c r="C354" s="322"/>
      <c r="D354" s="322"/>
      <c r="E354" s="322"/>
      <c r="F354" s="322"/>
      <c r="G354" s="322"/>
      <c r="H354" s="322"/>
    </row>
    <row r="355" spans="2:8" s="48" customFormat="1" ht="14.25">
      <c r="B355" s="322"/>
      <c r="C355" s="322"/>
      <c r="D355" s="322"/>
      <c r="E355" s="322"/>
      <c r="F355" s="322"/>
      <c r="G355" s="322"/>
      <c r="H355" s="322"/>
    </row>
    <row r="356" spans="2:8" s="48" customFormat="1" ht="14.25">
      <c r="B356" s="322"/>
      <c r="C356" s="322"/>
      <c r="D356" s="322"/>
      <c r="E356" s="322"/>
      <c r="F356" s="322"/>
      <c r="G356" s="322"/>
      <c r="H356" s="322"/>
    </row>
    <row r="357" spans="2:8" s="48" customFormat="1" ht="14.25">
      <c r="B357" s="322"/>
      <c r="C357" s="322"/>
      <c r="D357" s="322"/>
      <c r="E357" s="322"/>
      <c r="F357" s="322"/>
      <c r="G357" s="322"/>
      <c r="H357" s="322"/>
    </row>
    <row r="358" spans="2:8" s="48" customFormat="1" ht="14.25">
      <c r="B358" s="322"/>
      <c r="C358" s="322"/>
      <c r="D358" s="322"/>
      <c r="E358" s="322"/>
      <c r="F358" s="322"/>
      <c r="G358" s="322"/>
      <c r="H358" s="322"/>
    </row>
    <row r="359" spans="2:8" s="48" customFormat="1" ht="14.25">
      <c r="B359" s="322"/>
      <c r="C359" s="322"/>
      <c r="D359" s="322"/>
      <c r="E359" s="322"/>
      <c r="F359" s="322"/>
      <c r="G359" s="322"/>
      <c r="H359" s="322"/>
    </row>
    <row r="360" spans="2:8" s="48" customFormat="1" ht="14.25">
      <c r="B360" s="322"/>
      <c r="C360" s="322"/>
      <c r="D360" s="322"/>
      <c r="E360" s="322"/>
      <c r="F360" s="322"/>
      <c r="G360" s="322"/>
      <c r="H360" s="322"/>
    </row>
    <row r="361" spans="2:8" s="48" customFormat="1" ht="14.25">
      <c r="B361" s="322"/>
      <c r="C361" s="322"/>
      <c r="D361" s="322"/>
      <c r="E361" s="322"/>
      <c r="F361" s="322"/>
      <c r="G361" s="322"/>
      <c r="H361" s="322"/>
    </row>
    <row r="362" spans="2:8" s="48" customFormat="1" ht="14.25">
      <c r="B362" s="322"/>
      <c r="C362" s="322"/>
      <c r="D362" s="322"/>
      <c r="E362" s="322"/>
      <c r="F362" s="322"/>
      <c r="G362" s="322"/>
      <c r="H362" s="322"/>
    </row>
    <row r="363" spans="2:8" s="48" customFormat="1" ht="14.25">
      <c r="B363" s="322"/>
      <c r="C363" s="322"/>
      <c r="D363" s="322"/>
      <c r="E363" s="322"/>
      <c r="F363" s="322"/>
      <c r="G363" s="322"/>
      <c r="H363" s="322"/>
    </row>
    <row r="364" spans="2:8" s="48" customFormat="1" ht="14.25">
      <c r="B364" s="322"/>
      <c r="C364" s="322"/>
      <c r="D364" s="322"/>
      <c r="E364" s="322"/>
      <c r="F364" s="322"/>
      <c r="G364" s="322"/>
      <c r="H364" s="322"/>
    </row>
    <row r="365" spans="2:8" s="48" customFormat="1" ht="14.25">
      <c r="B365" s="322"/>
      <c r="C365" s="322"/>
      <c r="D365" s="322"/>
      <c r="E365" s="322"/>
      <c r="F365" s="322"/>
      <c r="G365" s="322"/>
      <c r="H365" s="322"/>
    </row>
    <row r="366" spans="2:8" s="48" customFormat="1" ht="14.25">
      <c r="B366" s="322"/>
      <c r="C366" s="322"/>
      <c r="D366" s="322"/>
      <c r="E366" s="322"/>
      <c r="F366" s="322"/>
      <c r="G366" s="322"/>
      <c r="H366" s="322"/>
    </row>
    <row r="367" spans="2:8" s="48" customFormat="1" ht="14.25">
      <c r="B367" s="322"/>
      <c r="C367" s="322"/>
      <c r="D367" s="322"/>
      <c r="E367" s="322"/>
      <c r="F367" s="322"/>
      <c r="G367" s="322"/>
      <c r="H367" s="322"/>
    </row>
    <row r="368" spans="2:8" s="48" customFormat="1" ht="14.25">
      <c r="B368" s="322"/>
      <c r="C368" s="322"/>
      <c r="D368" s="322"/>
      <c r="E368" s="322"/>
      <c r="F368" s="322"/>
      <c r="G368" s="322"/>
      <c r="H368" s="322"/>
    </row>
    <row r="369" spans="2:8" s="48" customFormat="1" ht="14.25">
      <c r="B369" s="322"/>
      <c r="C369" s="322"/>
      <c r="D369" s="322"/>
      <c r="E369" s="322"/>
      <c r="F369" s="322"/>
      <c r="G369" s="322"/>
      <c r="H369" s="322"/>
    </row>
    <row r="370" spans="2:8" s="48" customFormat="1" ht="14.25">
      <c r="B370" s="322"/>
      <c r="C370" s="322"/>
      <c r="D370" s="322"/>
      <c r="E370" s="322"/>
      <c r="F370" s="322"/>
      <c r="G370" s="322"/>
      <c r="H370" s="322"/>
    </row>
    <row r="371" spans="2:8" s="48" customFormat="1" ht="14.25">
      <c r="B371" s="322"/>
      <c r="C371" s="322"/>
      <c r="D371" s="322"/>
      <c r="E371" s="322"/>
      <c r="F371" s="322"/>
      <c r="G371" s="322"/>
      <c r="H371" s="322"/>
    </row>
    <row r="372" spans="2:8" s="48" customFormat="1" ht="14.25">
      <c r="B372" s="322"/>
      <c r="C372" s="322"/>
      <c r="D372" s="322"/>
      <c r="E372" s="322"/>
      <c r="F372" s="322"/>
      <c r="G372" s="322"/>
      <c r="H372" s="322"/>
    </row>
    <row r="373" spans="2:8" s="48" customFormat="1" ht="14.25">
      <c r="B373" s="322"/>
      <c r="C373" s="322"/>
      <c r="D373" s="322"/>
      <c r="E373" s="322"/>
      <c r="F373" s="322"/>
      <c r="G373" s="322"/>
      <c r="H373" s="322"/>
    </row>
    <row r="374" spans="2:8" s="48" customFormat="1" ht="14.25">
      <c r="B374" s="322"/>
      <c r="C374" s="322"/>
      <c r="D374" s="322"/>
      <c r="E374" s="322"/>
      <c r="F374" s="322"/>
      <c r="G374" s="322"/>
      <c r="H374" s="322"/>
    </row>
    <row r="375" spans="2:8" s="48" customFormat="1" ht="14.25">
      <c r="B375" s="322"/>
      <c r="C375" s="322"/>
      <c r="D375" s="322"/>
      <c r="E375" s="322"/>
      <c r="F375" s="322"/>
      <c r="G375" s="322"/>
      <c r="H375" s="322"/>
    </row>
    <row r="376" spans="2:8" s="48" customFormat="1" ht="14.25">
      <c r="B376" s="322"/>
      <c r="C376" s="322"/>
      <c r="D376" s="322"/>
      <c r="E376" s="322"/>
      <c r="F376" s="322"/>
      <c r="G376" s="322"/>
      <c r="H376" s="322"/>
    </row>
    <row r="377" spans="2:8" s="48" customFormat="1" ht="14.25">
      <c r="B377" s="322"/>
      <c r="C377" s="322"/>
      <c r="D377" s="322"/>
      <c r="E377" s="322"/>
      <c r="F377" s="322"/>
      <c r="G377" s="322"/>
      <c r="H377" s="322"/>
    </row>
    <row r="378" spans="2:8" s="48" customFormat="1" ht="14.25">
      <c r="B378" s="322"/>
      <c r="C378" s="322"/>
      <c r="D378" s="322"/>
      <c r="E378" s="322"/>
      <c r="F378" s="322"/>
      <c r="G378" s="322"/>
      <c r="H378" s="322"/>
    </row>
    <row r="379" spans="2:8" s="48" customFormat="1" ht="14.25">
      <c r="B379" s="322"/>
      <c r="C379" s="322"/>
      <c r="D379" s="322"/>
      <c r="E379" s="322"/>
      <c r="F379" s="322"/>
      <c r="G379" s="322"/>
      <c r="H379" s="322"/>
    </row>
    <row r="380" spans="2:8" s="48" customFormat="1" ht="14.25">
      <c r="B380" s="322"/>
      <c r="C380" s="322"/>
      <c r="D380" s="322"/>
      <c r="E380" s="322"/>
      <c r="F380" s="322"/>
      <c r="G380" s="322"/>
      <c r="H380" s="322"/>
    </row>
    <row r="381" spans="2:8" s="48" customFormat="1" ht="14.25">
      <c r="B381" s="322"/>
      <c r="C381" s="322"/>
      <c r="D381" s="322"/>
      <c r="E381" s="322"/>
      <c r="F381" s="322"/>
      <c r="G381" s="322"/>
      <c r="H381" s="322"/>
    </row>
  </sheetData>
  <sheetProtection/>
  <mergeCells count="7">
    <mergeCell ref="B9:H9"/>
    <mergeCell ref="B2:H2"/>
    <mergeCell ref="B3:H3"/>
    <mergeCell ref="B4:H4"/>
    <mergeCell ref="B6:H6"/>
    <mergeCell ref="B7:H7"/>
    <mergeCell ref="B8:H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Germosen</dc:creator>
  <cp:keywords/>
  <dc:description/>
  <cp:lastModifiedBy>Dirección de Análisis</cp:lastModifiedBy>
  <cp:lastPrinted>2022-08-26T14:26:35Z</cp:lastPrinted>
  <dcterms:created xsi:type="dcterms:W3CDTF">2014-03-10T13:12:44Z</dcterms:created>
  <dcterms:modified xsi:type="dcterms:W3CDTF">2024-02-26T16:15:43Z</dcterms:modified>
  <cp:category/>
  <cp:version/>
  <cp:contentType/>
  <cp:contentStatus/>
</cp:coreProperties>
</file>